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lchke/Desktop/BPA Analogues/In Vitro Analysis/BPA Data/Androgen &amp; Antiandrogenic Activity/16.02.08_3/T 1.0 nM/"/>
    </mc:Choice>
  </mc:AlternateContent>
  <bookViews>
    <workbookView xWindow="440" yWindow="460" windowWidth="23520" windowHeight="17020"/>
  </bookViews>
  <sheets>
    <sheet name="Setup" sheetId="1" r:id="rId1"/>
    <sheet name="enter luc data here" sheetId="2" r:id="rId2"/>
    <sheet name="enter cell titer glow data here" sheetId="5" r:id="rId3"/>
    <sheet name="Calculations" sheetId="3" r:id="rId4"/>
    <sheet name="Figures" sheetId="4" r:id="rId5"/>
    <sheet name="Individual Responses" sheetId="6" r:id="rId6"/>
  </sheets>
  <definedNames>
    <definedName name="_xlnm.Print_Area" localSheetId="1">'enter luc data here'!$A$1:$CE$53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3" l="1"/>
  <c r="D12" i="3"/>
  <c r="E12" i="3"/>
  <c r="F12" i="3"/>
  <c r="N1" i="3"/>
  <c r="C4" i="3"/>
  <c r="D4" i="3"/>
  <c r="E4" i="3"/>
  <c r="F4" i="3"/>
  <c r="I1" i="3"/>
  <c r="D115" i="3"/>
  <c r="N115" i="3"/>
  <c r="E115" i="3"/>
  <c r="O115" i="3"/>
  <c r="Q115" i="3"/>
  <c r="I115" i="3"/>
  <c r="J115" i="3"/>
  <c r="L115" i="3"/>
  <c r="G115" i="3"/>
  <c r="E190" i="3"/>
  <c r="J190" i="3"/>
  <c r="C194" i="3"/>
  <c r="H194" i="3"/>
  <c r="I12" i="1"/>
  <c r="I13" i="1"/>
  <c r="I14" i="1"/>
  <c r="I15" i="1"/>
  <c r="I16" i="1"/>
  <c r="I17" i="1"/>
  <c r="I18" i="1"/>
  <c r="B35" i="3"/>
  <c r="G12" i="1"/>
  <c r="G13" i="1"/>
  <c r="G14" i="1"/>
  <c r="G15" i="1"/>
  <c r="G16" i="1"/>
  <c r="G17" i="1"/>
  <c r="G18" i="1"/>
  <c r="E13" i="1"/>
  <c r="E14" i="1"/>
  <c r="E15" i="1"/>
  <c r="E16" i="1"/>
  <c r="E17" i="1"/>
  <c r="E18" i="1"/>
  <c r="B19" i="3"/>
  <c r="C13" i="1"/>
  <c r="C14" i="1"/>
  <c r="C15" i="1"/>
  <c r="C16" i="1"/>
  <c r="C17" i="1"/>
  <c r="C18" i="1"/>
  <c r="C195" i="3"/>
  <c r="C188" i="3"/>
  <c r="H188" i="3"/>
  <c r="D192" i="3"/>
  <c r="N192" i="3"/>
  <c r="C193" i="3"/>
  <c r="C192" i="3"/>
  <c r="C191" i="3"/>
  <c r="D191" i="3"/>
  <c r="E191" i="3"/>
  <c r="G191" i="3"/>
  <c r="C190" i="3"/>
  <c r="D190" i="3"/>
  <c r="C189" i="3"/>
  <c r="H189" i="3"/>
  <c r="D189" i="3"/>
  <c r="D188" i="3"/>
  <c r="E188" i="3"/>
  <c r="G188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C41" i="3"/>
  <c r="E41" i="3"/>
  <c r="F41" i="3"/>
  <c r="D42" i="3"/>
  <c r="E42" i="3"/>
  <c r="D43" i="3"/>
  <c r="E43" i="3"/>
  <c r="D44" i="3"/>
  <c r="E44" i="3"/>
  <c r="D45" i="3"/>
  <c r="C45" i="3"/>
  <c r="E45" i="3"/>
  <c r="F45" i="3"/>
  <c r="D46" i="3"/>
  <c r="E46" i="3"/>
  <c r="D47" i="3"/>
  <c r="E47" i="3"/>
  <c r="D48" i="3"/>
  <c r="E48" i="3"/>
  <c r="D49" i="3"/>
  <c r="C49" i="3"/>
  <c r="E49" i="3"/>
  <c r="F49" i="3"/>
  <c r="D50" i="3"/>
  <c r="E50" i="3"/>
  <c r="D51" i="3"/>
  <c r="E51" i="3"/>
  <c r="D52" i="3"/>
  <c r="E52" i="3"/>
  <c r="D53" i="3"/>
  <c r="C53" i="3"/>
  <c r="E53" i="3"/>
  <c r="F53" i="3"/>
  <c r="D54" i="3"/>
  <c r="E54" i="3"/>
  <c r="D55" i="3"/>
  <c r="E55" i="3"/>
  <c r="D56" i="3"/>
  <c r="E56" i="3"/>
  <c r="D57" i="3"/>
  <c r="C57" i="3"/>
  <c r="E57" i="3"/>
  <c r="F57" i="3"/>
  <c r="D58" i="3"/>
  <c r="E58" i="3"/>
  <c r="D59" i="3"/>
  <c r="E59" i="3"/>
  <c r="D60" i="3"/>
  <c r="E60" i="3"/>
  <c r="D61" i="3"/>
  <c r="C61" i="3"/>
  <c r="E61" i="3"/>
  <c r="F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C69" i="3"/>
  <c r="E69" i="3"/>
  <c r="F69" i="3"/>
  <c r="D70" i="3"/>
  <c r="E70" i="3"/>
  <c r="D71" i="3"/>
  <c r="E71" i="3"/>
  <c r="D72" i="3"/>
  <c r="E72" i="3"/>
  <c r="D73" i="3"/>
  <c r="C73" i="3"/>
  <c r="E73" i="3"/>
  <c r="F73" i="3"/>
  <c r="D74" i="3"/>
  <c r="E74" i="3"/>
  <c r="D75" i="3"/>
  <c r="E75" i="3"/>
  <c r="D76" i="3"/>
  <c r="E76" i="3"/>
  <c r="D77" i="3"/>
  <c r="C77" i="3"/>
  <c r="E77" i="3"/>
  <c r="F77" i="3"/>
  <c r="D78" i="3"/>
  <c r="E78" i="3"/>
  <c r="D79" i="3"/>
  <c r="E79" i="3"/>
  <c r="D80" i="3"/>
  <c r="E80" i="3"/>
  <c r="D81" i="3"/>
  <c r="C81" i="3"/>
  <c r="E81" i="3"/>
  <c r="F81" i="3"/>
  <c r="D82" i="3"/>
  <c r="E82" i="3"/>
  <c r="D83" i="3"/>
  <c r="E83" i="3"/>
  <c r="D84" i="3"/>
  <c r="E84" i="3"/>
  <c r="D85" i="3"/>
  <c r="C85" i="3"/>
  <c r="E85" i="3"/>
  <c r="F85" i="3"/>
  <c r="D86" i="3"/>
  <c r="E86" i="3"/>
  <c r="D87" i="3"/>
  <c r="E87" i="3"/>
  <c r="D88" i="3"/>
  <c r="E88" i="3"/>
  <c r="D89" i="3"/>
  <c r="C89" i="3"/>
  <c r="E89" i="3"/>
  <c r="F89" i="3"/>
  <c r="D90" i="3"/>
  <c r="E90" i="3"/>
  <c r="D91" i="3"/>
  <c r="E91" i="3"/>
  <c r="D92" i="3"/>
  <c r="E92" i="3"/>
  <c r="D93" i="3"/>
  <c r="C93" i="3"/>
  <c r="E93" i="3"/>
  <c r="F93" i="3"/>
  <c r="D94" i="3"/>
  <c r="E94" i="3"/>
  <c r="D95" i="3"/>
  <c r="E95" i="3"/>
  <c r="D96" i="3"/>
  <c r="E96" i="3"/>
  <c r="D97" i="3"/>
  <c r="C97" i="3"/>
  <c r="E97" i="3"/>
  <c r="F97" i="3"/>
  <c r="D98" i="3"/>
  <c r="E98" i="3"/>
  <c r="D99" i="3"/>
  <c r="E99" i="3"/>
  <c r="D100" i="3"/>
  <c r="E100" i="3"/>
  <c r="D101" i="3"/>
  <c r="C101" i="3"/>
  <c r="E101" i="3"/>
  <c r="F101" i="3"/>
  <c r="D102" i="3"/>
  <c r="E102" i="3"/>
  <c r="D103" i="3"/>
  <c r="E103" i="3"/>
  <c r="D104" i="3"/>
  <c r="E104" i="3"/>
  <c r="D105" i="3"/>
  <c r="C105" i="3"/>
  <c r="E105" i="3"/>
  <c r="F105" i="3"/>
  <c r="D106" i="3"/>
  <c r="E106" i="3"/>
  <c r="D107" i="3"/>
  <c r="E107" i="3"/>
  <c r="D108" i="3"/>
  <c r="E108" i="3"/>
  <c r="D109" i="3"/>
  <c r="C109" i="3"/>
  <c r="E109" i="3"/>
  <c r="F109" i="3"/>
  <c r="D110" i="3"/>
  <c r="E110" i="3"/>
  <c r="D111" i="3"/>
  <c r="E111" i="3"/>
  <c r="D112" i="3"/>
  <c r="E112" i="3"/>
  <c r="D113" i="3"/>
  <c r="C113" i="3"/>
  <c r="E113" i="3"/>
  <c r="F113" i="3"/>
  <c r="D114" i="3"/>
  <c r="E114" i="3"/>
  <c r="D116" i="3"/>
  <c r="E116" i="3"/>
  <c r="D117" i="3"/>
  <c r="C117" i="3"/>
  <c r="E117" i="3"/>
  <c r="F117" i="3"/>
  <c r="D118" i="3"/>
  <c r="E118" i="3"/>
  <c r="D119" i="3"/>
  <c r="E119" i="3"/>
  <c r="D120" i="3"/>
  <c r="E120" i="3"/>
  <c r="D121" i="3"/>
  <c r="C121" i="3"/>
  <c r="E121" i="3"/>
  <c r="F121" i="3"/>
  <c r="D122" i="3"/>
  <c r="E122" i="3"/>
  <c r="D123" i="3"/>
  <c r="E123" i="3"/>
  <c r="D124" i="3"/>
  <c r="E124" i="3"/>
  <c r="D125" i="3"/>
  <c r="C125" i="3"/>
  <c r="E125" i="3"/>
  <c r="F125" i="3"/>
  <c r="D126" i="3"/>
  <c r="E126" i="3"/>
  <c r="D127" i="3"/>
  <c r="E127" i="3"/>
  <c r="D128" i="3"/>
  <c r="E128" i="3"/>
  <c r="D129" i="3"/>
  <c r="C129" i="3"/>
  <c r="E129" i="3"/>
  <c r="F129" i="3"/>
  <c r="D130" i="3"/>
  <c r="E130" i="3"/>
  <c r="D131" i="3"/>
  <c r="E131" i="3"/>
  <c r="D132" i="3"/>
  <c r="E132" i="3"/>
  <c r="D133" i="3"/>
  <c r="C133" i="3"/>
  <c r="E133" i="3"/>
  <c r="F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C145" i="3"/>
  <c r="E145" i="3"/>
  <c r="F145" i="3"/>
  <c r="D146" i="3"/>
  <c r="E146" i="3"/>
  <c r="D147" i="3"/>
  <c r="E147" i="3"/>
  <c r="D148" i="3"/>
  <c r="E148" i="3"/>
  <c r="D149" i="3"/>
  <c r="C149" i="3"/>
  <c r="E149" i="3"/>
  <c r="F149" i="3"/>
  <c r="D150" i="3"/>
  <c r="E150" i="3"/>
  <c r="D151" i="3"/>
  <c r="E151" i="3"/>
  <c r="D152" i="3"/>
  <c r="E152" i="3"/>
  <c r="D153" i="3"/>
  <c r="C153" i="3"/>
  <c r="E153" i="3"/>
  <c r="F153" i="3"/>
  <c r="D154" i="3"/>
  <c r="E154" i="3"/>
  <c r="D155" i="3"/>
  <c r="E155" i="3"/>
  <c r="D156" i="3"/>
  <c r="E156" i="3"/>
  <c r="D157" i="3"/>
  <c r="C157" i="3"/>
  <c r="E157" i="3"/>
  <c r="F157" i="3"/>
  <c r="D158" i="3"/>
  <c r="E158" i="3"/>
  <c r="D159" i="3"/>
  <c r="E159" i="3"/>
  <c r="D160" i="3"/>
  <c r="E160" i="3"/>
  <c r="D161" i="3"/>
  <c r="C161" i="3"/>
  <c r="E161" i="3"/>
  <c r="G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C169" i="3"/>
  <c r="E169" i="3"/>
  <c r="G169" i="3"/>
  <c r="D170" i="3"/>
  <c r="E170" i="3"/>
  <c r="D171" i="3"/>
  <c r="E171" i="3"/>
  <c r="D172" i="3"/>
  <c r="E172" i="3"/>
  <c r="D173" i="3"/>
  <c r="C173" i="3"/>
  <c r="E173" i="3"/>
  <c r="G173" i="3"/>
  <c r="D174" i="3"/>
  <c r="E174" i="3"/>
  <c r="D175" i="3"/>
  <c r="E175" i="3"/>
  <c r="D176" i="3"/>
  <c r="E176" i="3"/>
  <c r="D177" i="3"/>
  <c r="C177" i="3"/>
  <c r="E177" i="3"/>
  <c r="G177" i="3"/>
  <c r="D178" i="3"/>
  <c r="E178" i="3"/>
  <c r="D179" i="3"/>
  <c r="E179" i="3"/>
  <c r="D180" i="3"/>
  <c r="E180" i="3"/>
  <c r="D181" i="3"/>
  <c r="C181" i="3"/>
  <c r="E181" i="3"/>
  <c r="F181" i="3"/>
  <c r="D182" i="3"/>
  <c r="E182" i="3"/>
  <c r="D183" i="3"/>
  <c r="E183" i="3"/>
  <c r="D184" i="3"/>
  <c r="E184" i="3"/>
  <c r="D185" i="3"/>
  <c r="C185" i="3"/>
  <c r="E185" i="3"/>
  <c r="G185" i="3"/>
  <c r="D186" i="3"/>
  <c r="E186" i="3"/>
  <c r="D187" i="3"/>
  <c r="E187" i="3"/>
  <c r="E189" i="3"/>
  <c r="J189" i="3"/>
  <c r="N191" i="3"/>
  <c r="I192" i="3"/>
  <c r="E192" i="3"/>
  <c r="J192" i="3"/>
  <c r="D193" i="3"/>
  <c r="N193" i="3"/>
  <c r="E193" i="3"/>
  <c r="J193" i="3"/>
  <c r="D194" i="3"/>
  <c r="I194" i="3"/>
  <c r="E194" i="3"/>
  <c r="D195" i="3"/>
  <c r="N195" i="3"/>
  <c r="E195" i="3"/>
  <c r="C182" i="3"/>
  <c r="F182" i="3"/>
  <c r="C183" i="3"/>
  <c r="C184" i="3"/>
  <c r="C186" i="3"/>
  <c r="C187" i="3"/>
  <c r="C180" i="3"/>
  <c r="C174" i="3"/>
  <c r="F174" i="3"/>
  <c r="C175" i="3"/>
  <c r="C176" i="3"/>
  <c r="C178" i="3"/>
  <c r="F178" i="3"/>
  <c r="C179" i="3"/>
  <c r="C172" i="3"/>
  <c r="C165" i="3"/>
  <c r="C166" i="3"/>
  <c r="F166" i="3"/>
  <c r="C167" i="3"/>
  <c r="C168" i="3"/>
  <c r="C170" i="3"/>
  <c r="F170" i="3"/>
  <c r="C171" i="3"/>
  <c r="C164" i="3"/>
  <c r="C158" i="3"/>
  <c r="F158" i="3"/>
  <c r="C159" i="3"/>
  <c r="C160" i="3"/>
  <c r="C162" i="3"/>
  <c r="F162" i="3"/>
  <c r="C163" i="3"/>
  <c r="C156" i="3"/>
  <c r="C150" i="3"/>
  <c r="F150" i="3"/>
  <c r="C151" i="3"/>
  <c r="C152" i="3"/>
  <c r="C154" i="3"/>
  <c r="F154" i="3"/>
  <c r="C155" i="3"/>
  <c r="C148" i="3"/>
  <c r="C141" i="3"/>
  <c r="C142" i="3"/>
  <c r="F142" i="3"/>
  <c r="C143" i="3"/>
  <c r="C144" i="3"/>
  <c r="C146" i="3"/>
  <c r="F146" i="3"/>
  <c r="C147" i="3"/>
  <c r="C140" i="3"/>
  <c r="C134" i="3"/>
  <c r="F134" i="3"/>
  <c r="C135" i="3"/>
  <c r="C136" i="3"/>
  <c r="C137" i="3"/>
  <c r="C138" i="3"/>
  <c r="F138" i="3"/>
  <c r="C139" i="3"/>
  <c r="C132" i="3"/>
  <c r="C126" i="3"/>
  <c r="C127" i="3"/>
  <c r="C128" i="3"/>
  <c r="C130" i="3"/>
  <c r="F130" i="3"/>
  <c r="C131" i="3"/>
  <c r="C124" i="3"/>
  <c r="C118" i="3"/>
  <c r="C119" i="3"/>
  <c r="C120" i="3"/>
  <c r="C122" i="3"/>
  <c r="F122" i="3"/>
  <c r="C123" i="3"/>
  <c r="C116" i="3"/>
  <c r="C110" i="3"/>
  <c r="F110" i="3"/>
  <c r="C111" i="3"/>
  <c r="C112" i="3"/>
  <c r="C114" i="3"/>
  <c r="F114" i="3"/>
  <c r="C108" i="3"/>
  <c r="C102" i="3"/>
  <c r="F102" i="3"/>
  <c r="C103" i="3"/>
  <c r="C104" i="3"/>
  <c r="C106" i="3"/>
  <c r="F106" i="3"/>
  <c r="C107" i="3"/>
  <c r="C100" i="3"/>
  <c r="C94" i="3"/>
  <c r="C95" i="3"/>
  <c r="C96" i="3"/>
  <c r="C98" i="3"/>
  <c r="F98" i="3"/>
  <c r="C99" i="3"/>
  <c r="C92" i="3"/>
  <c r="C86" i="3"/>
  <c r="C87" i="3"/>
  <c r="C88" i="3"/>
  <c r="C90" i="3"/>
  <c r="F90" i="3"/>
  <c r="C91" i="3"/>
  <c r="C84" i="3"/>
  <c r="C78" i="3"/>
  <c r="F78" i="3"/>
  <c r="C79" i="3"/>
  <c r="C80" i="3"/>
  <c r="C82" i="3"/>
  <c r="F82" i="3"/>
  <c r="C83" i="3"/>
  <c r="C76" i="3"/>
  <c r="C70" i="3"/>
  <c r="F70" i="3"/>
  <c r="C71" i="3"/>
  <c r="C72" i="3"/>
  <c r="C74" i="3"/>
  <c r="F74" i="3"/>
  <c r="C75" i="3"/>
  <c r="C68" i="3"/>
  <c r="C62" i="3"/>
  <c r="C63" i="3"/>
  <c r="C64" i="3"/>
  <c r="C65" i="3"/>
  <c r="C66" i="3"/>
  <c r="C67" i="3"/>
  <c r="C60" i="3"/>
  <c r="C54" i="3"/>
  <c r="C55" i="3"/>
  <c r="C56" i="3"/>
  <c r="C58" i="3"/>
  <c r="C59" i="3"/>
  <c r="C52" i="3"/>
  <c r="C46" i="3"/>
  <c r="C47" i="3"/>
  <c r="C48" i="3"/>
  <c r="C50" i="3"/>
  <c r="C51" i="3"/>
  <c r="C44" i="3"/>
  <c r="C37" i="3"/>
  <c r="C38" i="3"/>
  <c r="C39" i="3"/>
  <c r="C40" i="3"/>
  <c r="C42" i="3"/>
  <c r="C43" i="3"/>
  <c r="C36" i="3"/>
  <c r="C29" i="3"/>
  <c r="C30" i="3"/>
  <c r="C31" i="3"/>
  <c r="C32" i="3"/>
  <c r="C33" i="3"/>
  <c r="C34" i="3"/>
  <c r="C35" i="3"/>
  <c r="C28" i="3"/>
  <c r="C21" i="3"/>
  <c r="C22" i="3"/>
  <c r="C23" i="3"/>
  <c r="C24" i="3"/>
  <c r="C25" i="3"/>
  <c r="C26" i="3"/>
  <c r="C27" i="3"/>
  <c r="C20" i="3"/>
  <c r="C13" i="3"/>
  <c r="C14" i="3"/>
  <c r="C15" i="3"/>
  <c r="C16" i="3"/>
  <c r="C17" i="3"/>
  <c r="C18" i="3"/>
  <c r="C19" i="3"/>
  <c r="C5" i="3"/>
  <c r="C6" i="3"/>
  <c r="C7" i="3"/>
  <c r="C8" i="3"/>
  <c r="C9" i="3"/>
  <c r="C10" i="3"/>
  <c r="C11" i="3"/>
  <c r="C62" i="1"/>
  <c r="C63" i="1"/>
  <c r="E62" i="1"/>
  <c r="G62" i="1"/>
  <c r="G63" i="1"/>
  <c r="C197" i="3"/>
  <c r="C198" i="3"/>
  <c r="E197" i="3"/>
  <c r="E198" i="3"/>
  <c r="D197" i="3"/>
  <c r="D198" i="3"/>
  <c r="I62" i="1"/>
  <c r="S4" i="3"/>
  <c r="T4" i="3"/>
  <c r="S5" i="3"/>
  <c r="T5" i="3"/>
  <c r="S6" i="3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S38" i="3"/>
  <c r="T38" i="3"/>
  <c r="S39" i="3"/>
  <c r="T39" i="3"/>
  <c r="S40" i="3"/>
  <c r="T40" i="3"/>
  <c r="S41" i="3"/>
  <c r="T41" i="3"/>
  <c r="S42" i="3"/>
  <c r="T42" i="3"/>
  <c r="S43" i="3"/>
  <c r="T43" i="3"/>
  <c r="S44" i="3"/>
  <c r="T44" i="3"/>
  <c r="S45" i="3"/>
  <c r="T45" i="3"/>
  <c r="S46" i="3"/>
  <c r="T46" i="3"/>
  <c r="S47" i="3"/>
  <c r="T47" i="3"/>
  <c r="S48" i="3"/>
  <c r="T48" i="3"/>
  <c r="S49" i="3"/>
  <c r="T49" i="3"/>
  <c r="S50" i="3"/>
  <c r="T50" i="3"/>
  <c r="S51" i="3"/>
  <c r="T51" i="3"/>
  <c r="S52" i="3"/>
  <c r="T52" i="3"/>
  <c r="S53" i="3"/>
  <c r="T53" i="3"/>
  <c r="S54" i="3"/>
  <c r="T54" i="3"/>
  <c r="S55" i="3"/>
  <c r="T55" i="3"/>
  <c r="S56" i="3"/>
  <c r="T56" i="3"/>
  <c r="S57" i="3"/>
  <c r="T57" i="3"/>
  <c r="S58" i="3"/>
  <c r="T58" i="3"/>
  <c r="S59" i="3"/>
  <c r="T59" i="3"/>
  <c r="S60" i="3"/>
  <c r="T60" i="3"/>
  <c r="S61" i="3"/>
  <c r="T61" i="3"/>
  <c r="S62" i="3"/>
  <c r="T62" i="3"/>
  <c r="S63" i="3"/>
  <c r="T63" i="3"/>
  <c r="S64" i="3"/>
  <c r="T64" i="3"/>
  <c r="S65" i="3"/>
  <c r="T65" i="3"/>
  <c r="S66" i="3"/>
  <c r="T66" i="3"/>
  <c r="S67" i="3"/>
  <c r="T67" i="3"/>
  <c r="S68" i="3"/>
  <c r="T68" i="3"/>
  <c r="S69" i="3"/>
  <c r="T69" i="3"/>
  <c r="S70" i="3"/>
  <c r="T70" i="3"/>
  <c r="S71" i="3"/>
  <c r="T71" i="3"/>
  <c r="S72" i="3"/>
  <c r="T72" i="3"/>
  <c r="S73" i="3"/>
  <c r="T73" i="3"/>
  <c r="S74" i="3"/>
  <c r="T74" i="3"/>
  <c r="S75" i="3"/>
  <c r="T75" i="3"/>
  <c r="S76" i="3"/>
  <c r="T76" i="3"/>
  <c r="S77" i="3"/>
  <c r="T77" i="3"/>
  <c r="S78" i="3"/>
  <c r="T78" i="3"/>
  <c r="S79" i="3"/>
  <c r="T79" i="3"/>
  <c r="S80" i="3"/>
  <c r="T80" i="3"/>
  <c r="S81" i="3"/>
  <c r="T81" i="3"/>
  <c r="S82" i="3"/>
  <c r="T82" i="3"/>
  <c r="S83" i="3"/>
  <c r="T83" i="3"/>
  <c r="S84" i="3"/>
  <c r="T84" i="3"/>
  <c r="S85" i="3"/>
  <c r="T85" i="3"/>
  <c r="S86" i="3"/>
  <c r="T86" i="3"/>
  <c r="S87" i="3"/>
  <c r="T87" i="3"/>
  <c r="S88" i="3"/>
  <c r="T88" i="3"/>
  <c r="R88" i="3"/>
  <c r="V88" i="3"/>
  <c r="S89" i="3"/>
  <c r="T89" i="3"/>
  <c r="S90" i="3"/>
  <c r="T90" i="3"/>
  <c r="S91" i="3"/>
  <c r="T91" i="3"/>
  <c r="S92" i="3"/>
  <c r="T92" i="3"/>
  <c r="S93" i="3"/>
  <c r="T93" i="3"/>
  <c r="S94" i="3"/>
  <c r="T94" i="3"/>
  <c r="S95" i="3"/>
  <c r="T95" i="3"/>
  <c r="S96" i="3"/>
  <c r="T96" i="3"/>
  <c r="S97" i="3"/>
  <c r="T97" i="3"/>
  <c r="S98" i="3"/>
  <c r="T98" i="3"/>
  <c r="S99" i="3"/>
  <c r="T99" i="3"/>
  <c r="S100" i="3"/>
  <c r="T100" i="3"/>
  <c r="S101" i="3"/>
  <c r="T101" i="3"/>
  <c r="S102" i="3"/>
  <c r="T102" i="3"/>
  <c r="S103" i="3"/>
  <c r="T103" i="3"/>
  <c r="S104" i="3"/>
  <c r="T104" i="3"/>
  <c r="R104" i="3"/>
  <c r="V104" i="3"/>
  <c r="S105" i="3"/>
  <c r="T105" i="3"/>
  <c r="S106" i="3"/>
  <c r="T106" i="3"/>
  <c r="S107" i="3"/>
  <c r="T107" i="3"/>
  <c r="S108" i="3"/>
  <c r="T108" i="3"/>
  <c r="S109" i="3"/>
  <c r="T109" i="3"/>
  <c r="S110" i="3"/>
  <c r="T110" i="3"/>
  <c r="S111" i="3"/>
  <c r="T111" i="3"/>
  <c r="S112" i="3"/>
  <c r="T112" i="3"/>
  <c r="R112" i="3"/>
  <c r="U112" i="3"/>
  <c r="S113" i="3"/>
  <c r="T113" i="3"/>
  <c r="S114" i="3"/>
  <c r="T114" i="3"/>
  <c r="S115" i="3"/>
  <c r="T115" i="3"/>
  <c r="S116" i="3"/>
  <c r="T116" i="3"/>
  <c r="S117" i="3"/>
  <c r="T117" i="3"/>
  <c r="S118" i="3"/>
  <c r="T118" i="3"/>
  <c r="S119" i="3"/>
  <c r="T119" i="3"/>
  <c r="S120" i="3"/>
  <c r="T120" i="3"/>
  <c r="S121" i="3"/>
  <c r="T121" i="3"/>
  <c r="S122" i="3"/>
  <c r="T122" i="3"/>
  <c r="S123" i="3"/>
  <c r="T123" i="3"/>
  <c r="S124" i="3"/>
  <c r="T124" i="3"/>
  <c r="R124" i="3"/>
  <c r="U124" i="3"/>
  <c r="S125" i="3"/>
  <c r="T125" i="3"/>
  <c r="S126" i="3"/>
  <c r="T126" i="3"/>
  <c r="S127" i="3"/>
  <c r="T127" i="3"/>
  <c r="S128" i="3"/>
  <c r="T128" i="3"/>
  <c r="S129" i="3"/>
  <c r="T129" i="3"/>
  <c r="S130" i="3"/>
  <c r="T130" i="3"/>
  <c r="S131" i="3"/>
  <c r="T131" i="3"/>
  <c r="S132" i="3"/>
  <c r="T132" i="3"/>
  <c r="R132" i="3"/>
  <c r="U132" i="3"/>
  <c r="S133" i="3"/>
  <c r="T133" i="3"/>
  <c r="S134" i="3"/>
  <c r="T134" i="3"/>
  <c r="S135" i="3"/>
  <c r="T135" i="3"/>
  <c r="S136" i="3"/>
  <c r="T136" i="3"/>
  <c r="S137" i="3"/>
  <c r="T137" i="3"/>
  <c r="S138" i="3"/>
  <c r="T138" i="3"/>
  <c r="S139" i="3"/>
  <c r="T139" i="3"/>
  <c r="S140" i="3"/>
  <c r="T140" i="3"/>
  <c r="R140" i="3"/>
  <c r="U140" i="3"/>
  <c r="S141" i="3"/>
  <c r="T141" i="3"/>
  <c r="S142" i="3"/>
  <c r="T142" i="3"/>
  <c r="S143" i="3"/>
  <c r="T143" i="3"/>
  <c r="S144" i="3"/>
  <c r="T144" i="3"/>
  <c r="S145" i="3"/>
  <c r="T145" i="3"/>
  <c r="S146" i="3"/>
  <c r="T146" i="3"/>
  <c r="S147" i="3"/>
  <c r="T147" i="3"/>
  <c r="S148" i="3"/>
  <c r="T148" i="3"/>
  <c r="S149" i="3"/>
  <c r="T149" i="3"/>
  <c r="S150" i="3"/>
  <c r="T150" i="3"/>
  <c r="S151" i="3"/>
  <c r="T151" i="3"/>
  <c r="S152" i="3"/>
  <c r="T152" i="3"/>
  <c r="S153" i="3"/>
  <c r="T153" i="3"/>
  <c r="S154" i="3"/>
  <c r="T154" i="3"/>
  <c r="S155" i="3"/>
  <c r="T155" i="3"/>
  <c r="S156" i="3"/>
  <c r="T156" i="3"/>
  <c r="S157" i="3"/>
  <c r="T157" i="3"/>
  <c r="S158" i="3"/>
  <c r="T158" i="3"/>
  <c r="S159" i="3"/>
  <c r="T159" i="3"/>
  <c r="S160" i="3"/>
  <c r="T160" i="3"/>
  <c r="S161" i="3"/>
  <c r="T161" i="3"/>
  <c r="S162" i="3"/>
  <c r="T162" i="3"/>
  <c r="S163" i="3"/>
  <c r="T163" i="3"/>
  <c r="S164" i="3"/>
  <c r="T164" i="3"/>
  <c r="S165" i="3"/>
  <c r="T165" i="3"/>
  <c r="S166" i="3"/>
  <c r="T166" i="3"/>
  <c r="S167" i="3"/>
  <c r="T167" i="3"/>
  <c r="S168" i="3"/>
  <c r="T168" i="3"/>
  <c r="S169" i="3"/>
  <c r="T169" i="3"/>
  <c r="S170" i="3"/>
  <c r="T170" i="3"/>
  <c r="S171" i="3"/>
  <c r="T171" i="3"/>
  <c r="S172" i="3"/>
  <c r="T172" i="3"/>
  <c r="S173" i="3"/>
  <c r="T173" i="3"/>
  <c r="S174" i="3"/>
  <c r="T174" i="3"/>
  <c r="S175" i="3"/>
  <c r="T175" i="3"/>
  <c r="S176" i="3"/>
  <c r="T176" i="3"/>
  <c r="S177" i="3"/>
  <c r="T177" i="3"/>
  <c r="S178" i="3"/>
  <c r="T178" i="3"/>
  <c r="S179" i="3"/>
  <c r="T179" i="3"/>
  <c r="S180" i="3"/>
  <c r="T180" i="3"/>
  <c r="S181" i="3"/>
  <c r="T181" i="3"/>
  <c r="S182" i="3"/>
  <c r="T182" i="3"/>
  <c r="S183" i="3"/>
  <c r="T183" i="3"/>
  <c r="S184" i="3"/>
  <c r="T184" i="3"/>
  <c r="R184" i="3"/>
  <c r="U184" i="3"/>
  <c r="S185" i="3"/>
  <c r="T185" i="3"/>
  <c r="S186" i="3"/>
  <c r="T186" i="3"/>
  <c r="S187" i="3"/>
  <c r="T187" i="3"/>
  <c r="S188" i="3"/>
  <c r="T188" i="3"/>
  <c r="R188" i="3"/>
  <c r="U188" i="3"/>
  <c r="S189" i="3"/>
  <c r="T189" i="3"/>
  <c r="S190" i="3"/>
  <c r="T190" i="3"/>
  <c r="S191" i="3"/>
  <c r="T191" i="3"/>
  <c r="S192" i="3"/>
  <c r="T192" i="3"/>
  <c r="S193" i="3"/>
  <c r="T193" i="3"/>
  <c r="S194" i="3"/>
  <c r="T194" i="3"/>
  <c r="S195" i="3"/>
  <c r="T195" i="3"/>
  <c r="R189" i="3"/>
  <c r="R190" i="3"/>
  <c r="R191" i="3"/>
  <c r="R192" i="3"/>
  <c r="R193" i="3"/>
  <c r="R194" i="3"/>
  <c r="R195" i="3"/>
  <c r="R181" i="3"/>
  <c r="R182" i="3"/>
  <c r="R183" i="3"/>
  <c r="R185" i="3"/>
  <c r="R186" i="3"/>
  <c r="R187" i="3"/>
  <c r="R180" i="3"/>
  <c r="R173" i="3"/>
  <c r="R174" i="3"/>
  <c r="R175" i="3"/>
  <c r="R176" i="3"/>
  <c r="R177" i="3"/>
  <c r="R178" i="3"/>
  <c r="R179" i="3"/>
  <c r="R172" i="3"/>
  <c r="R165" i="3"/>
  <c r="R166" i="3"/>
  <c r="R167" i="3"/>
  <c r="R168" i="3"/>
  <c r="R169" i="3"/>
  <c r="R170" i="3"/>
  <c r="U170" i="3"/>
  <c r="R171" i="3"/>
  <c r="R164" i="3"/>
  <c r="R157" i="3"/>
  <c r="R158" i="3"/>
  <c r="R159" i="3"/>
  <c r="R160" i="3"/>
  <c r="R161" i="3"/>
  <c r="R162" i="3"/>
  <c r="R163" i="3"/>
  <c r="R156" i="3"/>
  <c r="R149" i="3"/>
  <c r="R150" i="3"/>
  <c r="R151" i="3"/>
  <c r="R152" i="3"/>
  <c r="R153" i="3"/>
  <c r="R154" i="3"/>
  <c r="R155" i="3"/>
  <c r="R148" i="3"/>
  <c r="R141" i="3"/>
  <c r="R142" i="3"/>
  <c r="R143" i="3"/>
  <c r="R144" i="3"/>
  <c r="R145" i="3"/>
  <c r="R146" i="3"/>
  <c r="R147" i="3"/>
  <c r="R133" i="3"/>
  <c r="R134" i="3"/>
  <c r="U134" i="3"/>
  <c r="R135" i="3"/>
  <c r="R136" i="3"/>
  <c r="R137" i="3"/>
  <c r="R138" i="3"/>
  <c r="U138" i="3"/>
  <c r="R139" i="3"/>
  <c r="R125" i="3"/>
  <c r="R126" i="3"/>
  <c r="R127" i="3"/>
  <c r="R128" i="3"/>
  <c r="R129" i="3"/>
  <c r="R130" i="3"/>
  <c r="R131" i="3"/>
  <c r="R117" i="3"/>
  <c r="R118" i="3"/>
  <c r="R119" i="3"/>
  <c r="R120" i="3"/>
  <c r="R121" i="3"/>
  <c r="R122" i="3"/>
  <c r="U122" i="3"/>
  <c r="R123" i="3"/>
  <c r="R116" i="3"/>
  <c r="R109" i="3"/>
  <c r="R110" i="3"/>
  <c r="R111" i="3"/>
  <c r="R113" i="3"/>
  <c r="R114" i="3"/>
  <c r="R115" i="3"/>
  <c r="R108" i="3"/>
  <c r="R101" i="3"/>
  <c r="R102" i="3"/>
  <c r="R103" i="3"/>
  <c r="R105" i="3"/>
  <c r="R106" i="3"/>
  <c r="R107" i="3"/>
  <c r="R100" i="3"/>
  <c r="R93" i="3"/>
  <c r="R94" i="3"/>
  <c r="R95" i="3"/>
  <c r="R96" i="3"/>
  <c r="R97" i="3"/>
  <c r="R98" i="3"/>
  <c r="R99" i="3"/>
  <c r="R92" i="3"/>
  <c r="R85" i="3"/>
  <c r="R86" i="3"/>
  <c r="R87" i="3"/>
  <c r="R89" i="3"/>
  <c r="R90" i="3"/>
  <c r="R91" i="3"/>
  <c r="R84" i="3"/>
  <c r="R77" i="3"/>
  <c r="R78" i="3"/>
  <c r="U78" i="3"/>
  <c r="R79" i="3"/>
  <c r="R80" i="3"/>
  <c r="R81" i="3"/>
  <c r="R82" i="3"/>
  <c r="V82" i="3"/>
  <c r="R83" i="3"/>
  <c r="R76" i="3"/>
  <c r="R69" i="3"/>
  <c r="R70" i="3"/>
  <c r="U70" i="3"/>
  <c r="R71" i="3"/>
  <c r="R72" i="3"/>
  <c r="R73" i="3"/>
  <c r="R74" i="3"/>
  <c r="R75" i="3"/>
  <c r="R68" i="3"/>
  <c r="R61" i="3"/>
  <c r="R62" i="3"/>
  <c r="R63" i="3"/>
  <c r="R64" i="3"/>
  <c r="R65" i="3"/>
  <c r="R66" i="3"/>
  <c r="V66" i="3"/>
  <c r="R67" i="3"/>
  <c r="R60" i="3"/>
  <c r="R53" i="3"/>
  <c r="R54" i="3"/>
  <c r="U54" i="3"/>
  <c r="R55" i="3"/>
  <c r="R56" i="3"/>
  <c r="R57" i="3"/>
  <c r="R58" i="3"/>
  <c r="R59" i="3"/>
  <c r="R52" i="3"/>
  <c r="R45" i="3"/>
  <c r="R46" i="3"/>
  <c r="R47" i="3"/>
  <c r="R48" i="3"/>
  <c r="R49" i="3"/>
  <c r="R50" i="3"/>
  <c r="U50" i="3"/>
  <c r="R51" i="3"/>
  <c r="R44" i="3"/>
  <c r="R37" i="3"/>
  <c r="R38" i="3"/>
  <c r="R39" i="3"/>
  <c r="R40" i="3"/>
  <c r="R41" i="3"/>
  <c r="R42" i="3"/>
  <c r="U42" i="3"/>
  <c r="R43" i="3"/>
  <c r="R36" i="3"/>
  <c r="R29" i="3"/>
  <c r="R30" i="3"/>
  <c r="V30" i="3"/>
  <c r="R31" i="3"/>
  <c r="R32" i="3"/>
  <c r="R33" i="3"/>
  <c r="R34" i="3"/>
  <c r="R35" i="3"/>
  <c r="R28" i="3"/>
  <c r="R21" i="3"/>
  <c r="R22" i="3"/>
  <c r="R23" i="3"/>
  <c r="R24" i="3"/>
  <c r="R25" i="3"/>
  <c r="R26" i="3"/>
  <c r="R27" i="3"/>
  <c r="R20" i="3"/>
  <c r="R13" i="3"/>
  <c r="R14" i="3"/>
  <c r="R15" i="3"/>
  <c r="R16" i="3"/>
  <c r="R17" i="3"/>
  <c r="R18" i="3"/>
  <c r="U18" i="3"/>
  <c r="R19" i="3"/>
  <c r="R12" i="3"/>
  <c r="F140" i="3"/>
  <c r="F156" i="3"/>
  <c r="F186" i="3"/>
  <c r="G180" i="3"/>
  <c r="F176" i="3"/>
  <c r="G172" i="3"/>
  <c r="F165" i="3"/>
  <c r="G164" i="3"/>
  <c r="G156" i="3"/>
  <c r="F152" i="3"/>
  <c r="G148" i="3"/>
  <c r="G141" i="3"/>
  <c r="G140" i="3"/>
  <c r="F136" i="3"/>
  <c r="F137" i="3"/>
  <c r="G132" i="3"/>
  <c r="F126" i="3"/>
  <c r="F118" i="3"/>
  <c r="F94" i="3"/>
  <c r="F86" i="3"/>
  <c r="F65" i="3"/>
  <c r="F60" i="3"/>
  <c r="F52" i="3"/>
  <c r="F44" i="3"/>
  <c r="F37" i="3"/>
  <c r="F36" i="3"/>
  <c r="A189" i="3"/>
  <c r="A190" i="3"/>
  <c r="A191" i="3"/>
  <c r="A192" i="3"/>
  <c r="A193" i="3"/>
  <c r="A194" i="3"/>
  <c r="A195" i="3"/>
  <c r="A198" i="3"/>
  <c r="B188" i="3"/>
  <c r="A188" i="3"/>
  <c r="A181" i="3"/>
  <c r="B181" i="3"/>
  <c r="A182" i="3"/>
  <c r="A183" i="3"/>
  <c r="A184" i="3"/>
  <c r="A185" i="3"/>
  <c r="A186" i="3"/>
  <c r="A187" i="3"/>
  <c r="B180" i="3"/>
  <c r="A180" i="3"/>
  <c r="A173" i="3"/>
  <c r="A174" i="3"/>
  <c r="A175" i="3"/>
  <c r="A176" i="3"/>
  <c r="A177" i="3"/>
  <c r="A178" i="3"/>
  <c r="A179" i="3"/>
  <c r="B172" i="3"/>
  <c r="A172" i="3"/>
  <c r="A165" i="3"/>
  <c r="B165" i="3"/>
  <c r="A166" i="3"/>
  <c r="A167" i="3"/>
  <c r="A168" i="3"/>
  <c r="A169" i="3"/>
  <c r="A170" i="3"/>
  <c r="A171" i="3"/>
  <c r="B164" i="3"/>
  <c r="A164" i="3"/>
  <c r="A157" i="3"/>
  <c r="A158" i="3"/>
  <c r="A159" i="3"/>
  <c r="A160" i="3"/>
  <c r="A161" i="3"/>
  <c r="A162" i="3"/>
  <c r="A163" i="3"/>
  <c r="B156" i="3"/>
  <c r="A156" i="3"/>
  <c r="A149" i="3"/>
  <c r="A150" i="3"/>
  <c r="A151" i="3"/>
  <c r="A152" i="3"/>
  <c r="A153" i="3"/>
  <c r="A154" i="3"/>
  <c r="A155" i="3"/>
  <c r="B148" i="3"/>
  <c r="A148" i="3"/>
  <c r="A141" i="3"/>
  <c r="A142" i="3"/>
  <c r="A143" i="3"/>
  <c r="A144" i="3"/>
  <c r="A145" i="3"/>
  <c r="A146" i="3"/>
  <c r="A147" i="3"/>
  <c r="B140" i="3"/>
  <c r="A140" i="3"/>
  <c r="A133" i="3"/>
  <c r="A134" i="3"/>
  <c r="A135" i="3"/>
  <c r="A136" i="3"/>
  <c r="A137" i="3"/>
  <c r="A138" i="3"/>
  <c r="A139" i="3"/>
  <c r="B132" i="3"/>
  <c r="A132" i="3"/>
  <c r="A125" i="3"/>
  <c r="A126" i="3"/>
  <c r="A127" i="3"/>
  <c r="A128" i="3"/>
  <c r="A129" i="3"/>
  <c r="A130" i="3"/>
  <c r="A131" i="3"/>
  <c r="B124" i="3"/>
  <c r="A124" i="3"/>
  <c r="A117" i="3"/>
  <c r="A118" i="3"/>
  <c r="A119" i="3"/>
  <c r="A120" i="3"/>
  <c r="A121" i="3"/>
  <c r="A122" i="3"/>
  <c r="A123" i="3"/>
  <c r="G42" i="1"/>
  <c r="G43" i="1"/>
  <c r="G44" i="1"/>
  <c r="G45" i="1"/>
  <c r="G46" i="1"/>
  <c r="B116" i="3"/>
  <c r="A116" i="3"/>
  <c r="A109" i="3"/>
  <c r="A110" i="3"/>
  <c r="A111" i="3"/>
  <c r="A112" i="3"/>
  <c r="A113" i="3"/>
  <c r="A114" i="3"/>
  <c r="A115" i="3"/>
  <c r="B108" i="3"/>
  <c r="A108" i="3"/>
  <c r="A101" i="3"/>
  <c r="A102" i="3"/>
  <c r="A103" i="3"/>
  <c r="A104" i="3"/>
  <c r="A105" i="3"/>
  <c r="A106" i="3"/>
  <c r="A107" i="3"/>
  <c r="B100" i="3"/>
  <c r="A100" i="3"/>
  <c r="A93" i="3"/>
  <c r="A94" i="3"/>
  <c r="A95" i="3"/>
  <c r="A96" i="3"/>
  <c r="A97" i="3"/>
  <c r="A98" i="3"/>
  <c r="I32" i="1"/>
  <c r="I33" i="1"/>
  <c r="B94" i="3"/>
  <c r="I34" i="1"/>
  <c r="A99" i="3"/>
  <c r="B92" i="3"/>
  <c r="A92" i="3"/>
  <c r="A85" i="3"/>
  <c r="A86" i="3"/>
  <c r="A87" i="3"/>
  <c r="A88" i="3"/>
  <c r="A89" i="3"/>
  <c r="A90" i="3"/>
  <c r="A91" i="3"/>
  <c r="B84" i="3"/>
  <c r="A84" i="3"/>
  <c r="A77" i="3"/>
  <c r="A78" i="3"/>
  <c r="A79" i="3"/>
  <c r="A80" i="3"/>
  <c r="A81" i="3"/>
  <c r="A82" i="3"/>
  <c r="A83" i="3"/>
  <c r="B76" i="3"/>
  <c r="A76" i="3"/>
  <c r="A69" i="3"/>
  <c r="A70" i="3"/>
  <c r="A71" i="3"/>
  <c r="A72" i="3"/>
  <c r="A73" i="3"/>
  <c r="A74" i="3"/>
  <c r="A75" i="3"/>
  <c r="B68" i="3"/>
  <c r="A68" i="3"/>
  <c r="A61" i="3"/>
  <c r="A62" i="3"/>
  <c r="A63" i="3"/>
  <c r="A64" i="3"/>
  <c r="A65" i="3"/>
  <c r="A66" i="3"/>
  <c r="A67" i="3"/>
  <c r="B60" i="3"/>
  <c r="A60" i="3"/>
  <c r="A53" i="3"/>
  <c r="A54" i="3"/>
  <c r="A55" i="3"/>
  <c r="A56" i="3"/>
  <c r="A57" i="3"/>
  <c r="A58" i="3"/>
  <c r="A59" i="3"/>
  <c r="B52" i="3"/>
  <c r="A52" i="3"/>
  <c r="A45" i="3"/>
  <c r="A46" i="3"/>
  <c r="A47" i="3"/>
  <c r="A48" i="3"/>
  <c r="A49" i="3"/>
  <c r="A50" i="3"/>
  <c r="A51" i="3"/>
  <c r="B44" i="3"/>
  <c r="A44" i="3"/>
  <c r="A37" i="3"/>
  <c r="A38" i="3"/>
  <c r="A39" i="3"/>
  <c r="A40" i="3"/>
  <c r="A41" i="3"/>
  <c r="A42" i="3"/>
  <c r="A43" i="3"/>
  <c r="B36" i="3"/>
  <c r="A36" i="3"/>
  <c r="R5" i="3"/>
  <c r="R6" i="3"/>
  <c r="R7" i="3"/>
  <c r="R8" i="3"/>
  <c r="R9" i="3"/>
  <c r="R10" i="3"/>
  <c r="R11" i="3"/>
  <c r="R4" i="3"/>
  <c r="I22" i="1"/>
  <c r="I23" i="1"/>
  <c r="I24" i="1"/>
  <c r="I25" i="1"/>
  <c r="I26" i="1"/>
  <c r="I27" i="1"/>
  <c r="I28" i="1"/>
  <c r="B67" i="3"/>
  <c r="G22" i="1"/>
  <c r="G23" i="1"/>
  <c r="E22" i="1"/>
  <c r="E23" i="1"/>
  <c r="E24" i="1"/>
  <c r="E25" i="1"/>
  <c r="E26" i="1"/>
  <c r="E27" i="1"/>
  <c r="C22" i="1"/>
  <c r="C23" i="1"/>
  <c r="C24" i="1"/>
  <c r="C25" i="1"/>
  <c r="C26" i="1"/>
  <c r="C27" i="1"/>
  <c r="C28" i="1"/>
  <c r="B43" i="3"/>
  <c r="G32" i="1"/>
  <c r="G33" i="1"/>
  <c r="G34" i="1"/>
  <c r="G35" i="1"/>
  <c r="G36" i="1"/>
  <c r="G37" i="1"/>
  <c r="G38" i="1"/>
  <c r="B91" i="3"/>
  <c r="E32" i="1"/>
  <c r="E33" i="1"/>
  <c r="C32" i="1"/>
  <c r="C33" i="1"/>
  <c r="C34" i="1"/>
  <c r="C35" i="1"/>
  <c r="C36" i="1"/>
  <c r="I42" i="1"/>
  <c r="I43" i="1"/>
  <c r="I44" i="1"/>
  <c r="I45" i="1"/>
  <c r="I46" i="1"/>
  <c r="I47" i="1"/>
  <c r="I48" i="1"/>
  <c r="B131" i="3"/>
  <c r="E42" i="1"/>
  <c r="E43" i="1"/>
  <c r="E44" i="1"/>
  <c r="E45" i="1"/>
  <c r="E46" i="1"/>
  <c r="E47" i="1"/>
  <c r="E48" i="1"/>
  <c r="B115" i="3"/>
  <c r="C42" i="1"/>
  <c r="I52" i="1"/>
  <c r="G52" i="1"/>
  <c r="E52" i="1"/>
  <c r="C52" i="1"/>
  <c r="C53" i="1"/>
  <c r="B109" i="3"/>
  <c r="B111" i="3"/>
  <c r="B113" i="3"/>
  <c r="B86" i="3"/>
  <c r="U36" i="3"/>
  <c r="B133" i="3"/>
  <c r="B114" i="3"/>
  <c r="B112" i="3"/>
  <c r="B110" i="3"/>
  <c r="B90" i="3"/>
  <c r="B42" i="3"/>
  <c r="B40" i="3"/>
  <c r="B38" i="3"/>
  <c r="B46" i="3"/>
  <c r="B48" i="3"/>
  <c r="B88" i="3"/>
  <c r="B120" i="3"/>
  <c r="B118" i="3"/>
  <c r="B127" i="3"/>
  <c r="B125" i="3"/>
  <c r="B130" i="3"/>
  <c r="B126" i="3"/>
  <c r="V178" i="3"/>
  <c r="U174" i="3"/>
  <c r="V157" i="3"/>
  <c r="U150" i="3"/>
  <c r="U144" i="3"/>
  <c r="V136" i="3"/>
  <c r="V134" i="3"/>
  <c r="U133" i="3"/>
  <c r="U130" i="3"/>
  <c r="U120" i="3"/>
  <c r="U116" i="3"/>
  <c r="V102" i="3"/>
  <c r="V100" i="3"/>
  <c r="U68" i="3"/>
  <c r="U90" i="3"/>
  <c r="V74" i="3"/>
  <c r="U98" i="3"/>
  <c r="V96" i="3"/>
  <c r="V46" i="3"/>
  <c r="V58" i="3"/>
  <c r="V62" i="3"/>
  <c r="U48" i="3"/>
  <c r="U44" i="3"/>
  <c r="V40" i="3"/>
  <c r="V38" i="3"/>
  <c r="V36" i="3"/>
  <c r="V44" i="3"/>
  <c r="U37" i="3"/>
  <c r="V4" i="3"/>
  <c r="V8" i="3"/>
  <c r="V34" i="3"/>
  <c r="V32" i="3"/>
  <c r="U28" i="3"/>
  <c r="U24" i="3"/>
  <c r="V22" i="3"/>
  <c r="U10" i="3"/>
  <c r="G138" i="3"/>
  <c r="G134" i="3"/>
  <c r="G147" i="3"/>
  <c r="G143" i="3"/>
  <c r="G154" i="3"/>
  <c r="G151" i="3"/>
  <c r="G150" i="3"/>
  <c r="G163" i="3"/>
  <c r="G159" i="3"/>
  <c r="G158" i="3"/>
  <c r="F180" i="3"/>
  <c r="F11" i="3"/>
  <c r="F7" i="3"/>
  <c r="F19" i="3"/>
  <c r="F15" i="3"/>
  <c r="F27" i="3"/>
  <c r="F23" i="3"/>
  <c r="F35" i="3"/>
  <c r="G31" i="3"/>
  <c r="F75" i="3"/>
  <c r="F71" i="3"/>
  <c r="F83" i="3"/>
  <c r="F79" i="3"/>
  <c r="F91" i="3"/>
  <c r="F87" i="3"/>
  <c r="F99" i="3"/>
  <c r="F95" i="3"/>
  <c r="F107" i="3"/>
  <c r="F103" i="3"/>
  <c r="F115" i="3"/>
  <c r="F111" i="3"/>
  <c r="F123" i="3"/>
  <c r="F119" i="3"/>
  <c r="F131" i="3"/>
  <c r="F127" i="3"/>
  <c r="F139" i="3"/>
  <c r="F135" i="3"/>
  <c r="F147" i="3"/>
  <c r="F143" i="3"/>
  <c r="F155" i="3"/>
  <c r="F151" i="3"/>
  <c r="F163" i="3"/>
  <c r="F159" i="3"/>
  <c r="F164" i="3"/>
  <c r="F148" i="3"/>
  <c r="F132" i="3"/>
  <c r="G139" i="3"/>
  <c r="G135" i="3"/>
  <c r="G146" i="3"/>
  <c r="G142" i="3"/>
  <c r="G155" i="3"/>
  <c r="G162" i="3"/>
  <c r="G10" i="3"/>
  <c r="F8" i="3"/>
  <c r="G6" i="3"/>
  <c r="G18" i="3"/>
  <c r="F16" i="3"/>
  <c r="G14" i="3"/>
  <c r="F20" i="3"/>
  <c r="G26" i="3"/>
  <c r="F24" i="3"/>
  <c r="G22" i="3"/>
  <c r="F28" i="3"/>
  <c r="F68" i="3"/>
  <c r="G74" i="3"/>
  <c r="F72" i="3"/>
  <c r="G70" i="3"/>
  <c r="F76" i="3"/>
  <c r="G82" i="3"/>
  <c r="F80" i="3"/>
  <c r="G78" i="3"/>
  <c r="F84" i="3"/>
  <c r="G90" i="3"/>
  <c r="F88" i="3"/>
  <c r="G86" i="3"/>
  <c r="F92" i="3"/>
  <c r="G98" i="3"/>
  <c r="F96" i="3"/>
  <c r="G94" i="3"/>
  <c r="F100" i="3"/>
  <c r="G106" i="3"/>
  <c r="F104" i="3"/>
  <c r="G102" i="3"/>
  <c r="F108" i="3"/>
  <c r="G114" i="3"/>
  <c r="F112" i="3"/>
  <c r="G110" i="3"/>
  <c r="F116" i="3"/>
  <c r="G122" i="3"/>
  <c r="F120" i="3"/>
  <c r="G118" i="3"/>
  <c r="F124" i="3"/>
  <c r="G130" i="3"/>
  <c r="F128" i="3"/>
  <c r="G126" i="3"/>
  <c r="G136" i="3"/>
  <c r="G144" i="3"/>
  <c r="G152" i="3"/>
  <c r="G160" i="3"/>
  <c r="F160" i="3"/>
  <c r="F144" i="3"/>
  <c r="G128" i="3"/>
  <c r="V164" i="3"/>
  <c r="V194" i="3"/>
  <c r="U190" i="3"/>
  <c r="U186" i="3"/>
  <c r="U178" i="3"/>
  <c r="U166" i="3"/>
  <c r="U74" i="3"/>
  <c r="V76" i="3"/>
  <c r="U84" i="3"/>
  <c r="V98" i="3"/>
  <c r="V94" i="3"/>
  <c r="V48" i="3"/>
  <c r="U52" i="3"/>
  <c r="U56" i="3"/>
  <c r="V60" i="3"/>
  <c r="V64" i="3"/>
  <c r="U60" i="3"/>
  <c r="V65" i="3"/>
  <c r="U14" i="3"/>
  <c r="U21" i="3"/>
  <c r="U33" i="3"/>
  <c r="U12" i="3"/>
  <c r="U20" i="3"/>
  <c r="U148" i="3"/>
  <c r="U156" i="3"/>
  <c r="U160" i="3"/>
  <c r="V156" i="3"/>
  <c r="V114" i="3"/>
  <c r="U110" i="3"/>
  <c r="V116" i="3"/>
  <c r="V52" i="3"/>
  <c r="V148" i="3"/>
  <c r="V108" i="3"/>
  <c r="U146" i="3"/>
  <c r="U142" i="3"/>
  <c r="U154" i="3"/>
  <c r="U162" i="3"/>
  <c r="V158" i="3"/>
  <c r="V129" i="3"/>
  <c r="V127" i="3"/>
  <c r="V125" i="3"/>
  <c r="U4" i="3"/>
  <c r="V42" i="3"/>
  <c r="U34" i="3"/>
  <c r="V56" i="3"/>
  <c r="V68" i="3"/>
  <c r="U19" i="3"/>
  <c r="V24" i="3"/>
  <c r="V28" i="3"/>
  <c r="V90" i="3"/>
  <c r="U86" i="3"/>
  <c r="V124" i="3"/>
  <c r="U128" i="3"/>
  <c r="V141" i="3"/>
  <c r="V186" i="3"/>
  <c r="U182" i="3"/>
  <c r="U194" i="3"/>
  <c r="V172" i="3"/>
  <c r="U168" i="3"/>
  <c r="U114" i="3"/>
  <c r="V84" i="3"/>
  <c r="U82" i="3"/>
  <c r="V80" i="3"/>
  <c r="V20" i="3"/>
  <c r="V18" i="3"/>
  <c r="U16" i="3"/>
  <c r="V14" i="3"/>
  <c r="U38" i="3"/>
  <c r="U66" i="3"/>
  <c r="U94" i="3"/>
  <c r="U158" i="3"/>
  <c r="V17" i="3"/>
  <c r="U13" i="3"/>
  <c r="V26" i="3"/>
  <c r="U22" i="3"/>
  <c r="V83" i="3"/>
  <c r="U88" i="3"/>
  <c r="U92" i="3"/>
  <c r="V113" i="3"/>
  <c r="V122" i="3"/>
  <c r="U118" i="3"/>
  <c r="V130" i="3"/>
  <c r="U126" i="3"/>
  <c r="V188" i="3"/>
  <c r="U192" i="3"/>
  <c r="V179" i="3"/>
  <c r="V175" i="3"/>
  <c r="V109" i="3"/>
  <c r="V11" i="3"/>
  <c r="U8" i="3"/>
  <c r="V50" i="3"/>
  <c r="V54" i="3"/>
  <c r="U62" i="3"/>
  <c r="V142" i="3"/>
  <c r="U32" i="3"/>
  <c r="U40" i="3"/>
  <c r="U49" i="3"/>
  <c r="U61" i="3"/>
  <c r="V177" i="3"/>
  <c r="V152" i="3"/>
  <c r="V9" i="3"/>
  <c r="U6" i="3"/>
  <c r="U46" i="3"/>
  <c r="U26" i="3"/>
  <c r="V12" i="3"/>
  <c r="U58" i="3"/>
  <c r="U76" i="3"/>
  <c r="V92" i="3"/>
  <c r="V55" i="3"/>
  <c r="V163" i="3"/>
  <c r="U172" i="3"/>
  <c r="U176" i="3"/>
  <c r="U180" i="3"/>
  <c r="V75" i="3"/>
  <c r="V63" i="3"/>
  <c r="V53" i="3"/>
  <c r="V137" i="3"/>
  <c r="V180" i="3"/>
  <c r="V193" i="3"/>
  <c r="V189" i="3"/>
  <c r="V185" i="3"/>
  <c r="V173" i="3"/>
  <c r="U169" i="3"/>
  <c r="V165" i="3"/>
  <c r="U149" i="3"/>
  <c r="V143" i="3"/>
  <c r="V133" i="3"/>
  <c r="V131" i="3"/>
  <c r="V121" i="3"/>
  <c r="V117" i="3"/>
  <c r="V105" i="3"/>
  <c r="V101" i="3"/>
  <c r="U73" i="3"/>
  <c r="U69" i="3"/>
  <c r="V67" i="3"/>
  <c r="U65" i="3"/>
  <c r="V59" i="3"/>
  <c r="V57" i="3"/>
  <c r="V49" i="3"/>
  <c r="U45" i="3"/>
  <c r="V41" i="3"/>
  <c r="U39" i="3"/>
  <c r="V37" i="3"/>
  <c r="U29" i="3"/>
  <c r="U25" i="3"/>
  <c r="U17" i="3"/>
  <c r="U15" i="3"/>
  <c r="V7" i="3"/>
  <c r="U5" i="3"/>
  <c r="G170" i="3"/>
  <c r="G178" i="3"/>
  <c r="G175" i="3"/>
  <c r="G174" i="3"/>
  <c r="G187" i="3"/>
  <c r="F171" i="3"/>
  <c r="F167" i="3"/>
  <c r="F179" i="3"/>
  <c r="F175" i="3"/>
  <c r="F187" i="3"/>
  <c r="F183" i="3"/>
  <c r="F172" i="3"/>
  <c r="G171" i="3"/>
  <c r="G167" i="3"/>
  <c r="G166" i="3"/>
  <c r="G179" i="3"/>
  <c r="G186" i="3"/>
  <c r="G183" i="3"/>
  <c r="G182" i="3"/>
  <c r="G168" i="3"/>
  <c r="G176" i="3"/>
  <c r="G184" i="3"/>
  <c r="F184" i="3"/>
  <c r="F168" i="3"/>
  <c r="G181" i="3"/>
  <c r="G165" i="3"/>
  <c r="F185" i="3"/>
  <c r="F177" i="3"/>
  <c r="F173" i="3"/>
  <c r="F169" i="3"/>
  <c r="G157" i="3"/>
  <c r="G153" i="3"/>
  <c r="G149" i="3"/>
  <c r="G145" i="3"/>
  <c r="G137" i="3"/>
  <c r="G133" i="3"/>
  <c r="F161" i="3"/>
  <c r="F141" i="3"/>
  <c r="G124" i="3"/>
  <c r="G120" i="3"/>
  <c r="G116" i="3"/>
  <c r="G112" i="3"/>
  <c r="G108" i="3"/>
  <c r="G104" i="3"/>
  <c r="G100" i="3"/>
  <c r="G131" i="3"/>
  <c r="G129" i="3"/>
  <c r="G127" i="3"/>
  <c r="G125" i="3"/>
  <c r="G123" i="3"/>
  <c r="G121" i="3"/>
  <c r="G119" i="3"/>
  <c r="G117" i="3"/>
  <c r="G113" i="3"/>
  <c r="G111" i="3"/>
  <c r="G109" i="3"/>
  <c r="G107" i="3"/>
  <c r="G105" i="3"/>
  <c r="G103" i="3"/>
  <c r="G101" i="3"/>
  <c r="G72" i="3"/>
  <c r="G99" i="3"/>
  <c r="G97" i="3"/>
  <c r="G95" i="3"/>
  <c r="G93" i="3"/>
  <c r="G91" i="3"/>
  <c r="G89" i="3"/>
  <c r="G87" i="3"/>
  <c r="G85" i="3"/>
  <c r="G83" i="3"/>
  <c r="G81" i="3"/>
  <c r="G79" i="3"/>
  <c r="G77" i="3"/>
  <c r="G75" i="3"/>
  <c r="G73" i="3"/>
  <c r="G71" i="3"/>
  <c r="G69" i="3"/>
  <c r="G96" i="3"/>
  <c r="G92" i="3"/>
  <c r="G88" i="3"/>
  <c r="G84" i="3"/>
  <c r="G80" i="3"/>
  <c r="G76" i="3"/>
  <c r="G68" i="3"/>
  <c r="G43" i="3"/>
  <c r="G39" i="3"/>
  <c r="F38" i="3"/>
  <c r="F50" i="3"/>
  <c r="G47" i="3"/>
  <c r="F46" i="3"/>
  <c r="F58" i="3"/>
  <c r="G41" i="3"/>
  <c r="F40" i="3"/>
  <c r="G37" i="3"/>
  <c r="G49" i="3"/>
  <c r="F48" i="3"/>
  <c r="G45" i="3"/>
  <c r="G57" i="3"/>
  <c r="F56" i="3"/>
  <c r="G53" i="3"/>
  <c r="G65" i="3"/>
  <c r="F64" i="3"/>
  <c r="G61" i="3"/>
  <c r="F42" i="3"/>
  <c r="G51" i="3"/>
  <c r="G59" i="3"/>
  <c r="G55" i="3"/>
  <c r="F54" i="3"/>
  <c r="G67" i="3"/>
  <c r="F66" i="3"/>
  <c r="G63" i="3"/>
  <c r="F62" i="3"/>
  <c r="F43" i="3"/>
  <c r="F39" i="3"/>
  <c r="F51" i="3"/>
  <c r="F47" i="3"/>
  <c r="F59" i="3"/>
  <c r="F55" i="3"/>
  <c r="F67" i="3"/>
  <c r="F63" i="3"/>
  <c r="G66" i="3"/>
  <c r="G64" i="3"/>
  <c r="G62" i="3"/>
  <c r="G60" i="3"/>
  <c r="G58" i="3"/>
  <c r="G56" i="3"/>
  <c r="G54" i="3"/>
  <c r="G52" i="3"/>
  <c r="G50" i="3"/>
  <c r="G48" i="3"/>
  <c r="G46" i="3"/>
  <c r="G44" i="3"/>
  <c r="G42" i="3"/>
  <c r="G40" i="3"/>
  <c r="G38" i="3"/>
  <c r="G36" i="3"/>
  <c r="B93" i="3"/>
  <c r="B89" i="3"/>
  <c r="B87" i="3"/>
  <c r="B85" i="3"/>
  <c r="B77" i="3"/>
  <c r="B71" i="3"/>
  <c r="B72" i="3"/>
  <c r="B70" i="3"/>
  <c r="B69" i="3"/>
  <c r="B66" i="3"/>
  <c r="B64" i="3"/>
  <c r="B62" i="3"/>
  <c r="B65" i="3"/>
  <c r="B63" i="3"/>
  <c r="B61" i="3"/>
  <c r="B53" i="3"/>
  <c r="B49" i="3"/>
  <c r="B47" i="3"/>
  <c r="B45" i="3"/>
  <c r="B39" i="3"/>
  <c r="B41" i="3"/>
  <c r="B37" i="3"/>
  <c r="U105" i="3"/>
  <c r="V149" i="3"/>
  <c r="V29" i="3"/>
  <c r="V5" i="3"/>
  <c r="U41" i="3"/>
  <c r="U107" i="3"/>
  <c r="V103" i="3"/>
  <c r="V25" i="3"/>
  <c r="U7" i="3"/>
  <c r="U165" i="3"/>
  <c r="V45" i="3"/>
  <c r="V73" i="3"/>
  <c r="U43" i="3"/>
  <c r="U139" i="3"/>
  <c r="V135" i="3"/>
  <c r="V19" i="3"/>
  <c r="V15" i="3"/>
  <c r="U51" i="3"/>
  <c r="U47" i="3"/>
  <c r="V115" i="3"/>
  <c r="V111" i="3"/>
  <c r="V147" i="3"/>
  <c r="V187" i="3"/>
  <c r="V195" i="3"/>
  <c r="U9" i="3"/>
  <c r="V33" i="3"/>
  <c r="V21" i="3"/>
  <c r="V13" i="3"/>
  <c r="V61" i="3"/>
  <c r="U27" i="3"/>
  <c r="U23" i="3"/>
  <c r="V91" i="3"/>
  <c r="V87" i="3"/>
  <c r="V123" i="3"/>
  <c r="V119" i="3"/>
  <c r="V155" i="3"/>
  <c r="V151" i="3"/>
  <c r="V159" i="3"/>
  <c r="V183" i="3"/>
  <c r="V191" i="3"/>
  <c r="U11" i="3"/>
  <c r="U35" i="3"/>
  <c r="U31" i="3"/>
  <c r="V99" i="3"/>
  <c r="V95" i="3"/>
  <c r="V167" i="3"/>
  <c r="V168" i="3"/>
  <c r="U167" i="3"/>
  <c r="V171" i="3"/>
  <c r="U155" i="3"/>
  <c r="V144" i="3"/>
  <c r="U135" i="3"/>
  <c r="U136" i="3"/>
  <c r="V107" i="3"/>
  <c r="U96" i="3"/>
  <c r="G30" i="3"/>
  <c r="F10" i="3"/>
  <c r="F9" i="3"/>
  <c r="F6" i="3"/>
  <c r="F5" i="3"/>
  <c r="F18" i="3"/>
  <c r="F17" i="3"/>
  <c r="F14" i="3"/>
  <c r="F13" i="3"/>
  <c r="F26" i="3"/>
  <c r="F25" i="3"/>
  <c r="F22" i="3"/>
  <c r="F21" i="3"/>
  <c r="F30" i="3"/>
  <c r="F29" i="3"/>
  <c r="G28" i="3"/>
  <c r="G20" i="3"/>
  <c r="G12" i="3"/>
  <c r="G197" i="3"/>
  <c r="G198" i="3"/>
  <c r="G34" i="3"/>
  <c r="F32" i="3"/>
  <c r="G32" i="3"/>
  <c r="G24" i="3"/>
  <c r="G16" i="3"/>
  <c r="G8" i="3"/>
  <c r="G35" i="3"/>
  <c r="G33" i="3"/>
  <c r="G29" i="3"/>
  <c r="G27" i="3"/>
  <c r="G25" i="3"/>
  <c r="G23" i="3"/>
  <c r="G21" i="3"/>
  <c r="G19" i="3"/>
  <c r="G17" i="3"/>
  <c r="G15" i="3"/>
  <c r="G13" i="3"/>
  <c r="G11" i="3"/>
  <c r="G9" i="3"/>
  <c r="G7" i="3"/>
  <c r="G5" i="3"/>
  <c r="F34" i="3"/>
  <c r="F33" i="3"/>
  <c r="F31" i="3"/>
  <c r="U80" i="3"/>
  <c r="U72" i="3"/>
  <c r="V71" i="3"/>
  <c r="U63" i="3"/>
  <c r="U64" i="3"/>
  <c r="U67" i="3"/>
  <c r="V51" i="3"/>
  <c r="V47" i="3"/>
  <c r="V43" i="3"/>
  <c r="V39" i="3"/>
  <c r="V35" i="3"/>
  <c r="V31" i="3"/>
  <c r="V27" i="3"/>
  <c r="V23" i="3"/>
  <c r="V16" i="3"/>
  <c r="V166" i="3"/>
  <c r="V169" i="3"/>
  <c r="V170" i="3"/>
  <c r="V174" i="3"/>
  <c r="V182" i="3"/>
  <c r="V190" i="3"/>
  <c r="U164" i="3"/>
  <c r="V176" i="3"/>
  <c r="V184" i="3"/>
  <c r="V192" i="3"/>
  <c r="U171" i="3"/>
  <c r="V181" i="3"/>
  <c r="U173" i="3"/>
  <c r="U175" i="3"/>
  <c r="U177" i="3"/>
  <c r="U179" i="3"/>
  <c r="U181" i="3"/>
  <c r="U183" i="3"/>
  <c r="U185" i="3"/>
  <c r="U187" i="3"/>
  <c r="U189" i="3"/>
  <c r="U191" i="3"/>
  <c r="U193" i="3"/>
  <c r="U195" i="3"/>
  <c r="V146" i="3"/>
  <c r="U145" i="3"/>
  <c r="V145" i="3"/>
  <c r="U137" i="3"/>
  <c r="V138" i="3"/>
  <c r="V140" i="3"/>
  <c r="U141" i="3"/>
  <c r="U151" i="3"/>
  <c r="U152" i="3"/>
  <c r="V153" i="3"/>
  <c r="V154" i="3"/>
  <c r="V160" i="3"/>
  <c r="V161" i="3"/>
  <c r="V132" i="3"/>
  <c r="V139" i="3"/>
  <c r="U147" i="3"/>
  <c r="V150" i="3"/>
  <c r="V162" i="3"/>
  <c r="U143" i="3"/>
  <c r="U153" i="3"/>
  <c r="U157" i="3"/>
  <c r="U159" i="3"/>
  <c r="U161" i="3"/>
  <c r="U163" i="3"/>
  <c r="U101" i="3"/>
  <c r="U103" i="3"/>
  <c r="V110" i="3"/>
  <c r="V118" i="3"/>
  <c r="V126" i="3"/>
  <c r="V106" i="3"/>
  <c r="V112" i="3"/>
  <c r="V120" i="3"/>
  <c r="V128" i="3"/>
  <c r="U100" i="3"/>
  <c r="U102" i="3"/>
  <c r="U104" i="3"/>
  <c r="U106" i="3"/>
  <c r="U108" i="3"/>
  <c r="U109" i="3"/>
  <c r="U111" i="3"/>
  <c r="U113" i="3"/>
  <c r="U115" i="3"/>
  <c r="U117" i="3"/>
  <c r="U119" i="3"/>
  <c r="U121" i="3"/>
  <c r="U123" i="3"/>
  <c r="U125" i="3"/>
  <c r="U127" i="3"/>
  <c r="U129" i="3"/>
  <c r="U131" i="3"/>
  <c r="V72" i="3"/>
  <c r="V78" i="3"/>
  <c r="V86" i="3"/>
  <c r="V69" i="3"/>
  <c r="V70" i="3"/>
  <c r="U71" i="3"/>
  <c r="V79" i="3"/>
  <c r="V77" i="3"/>
  <c r="V81" i="3"/>
  <c r="V85" i="3"/>
  <c r="V89" i="3"/>
  <c r="V93" i="3"/>
  <c r="V97" i="3"/>
  <c r="U81" i="3"/>
  <c r="U85" i="3"/>
  <c r="U97" i="3"/>
  <c r="U75" i="3"/>
  <c r="U77" i="3"/>
  <c r="U79" i="3"/>
  <c r="U83" i="3"/>
  <c r="U87" i="3"/>
  <c r="U89" i="3"/>
  <c r="U91" i="3"/>
  <c r="U93" i="3"/>
  <c r="U95" i="3"/>
  <c r="U99" i="3"/>
  <c r="U53" i="3"/>
  <c r="U55" i="3"/>
  <c r="U57" i="3"/>
  <c r="U59" i="3"/>
  <c r="V10" i="3"/>
  <c r="V6" i="3"/>
  <c r="G4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28" i="3"/>
  <c r="B21" i="3"/>
  <c r="B22" i="3"/>
  <c r="B23" i="3"/>
  <c r="B24" i="3"/>
  <c r="B25" i="3"/>
  <c r="B26" i="3"/>
  <c r="B27" i="3"/>
  <c r="B20" i="3"/>
  <c r="A28" i="3"/>
  <c r="A21" i="3"/>
  <c r="A22" i="3"/>
  <c r="A23" i="3"/>
  <c r="A24" i="3"/>
  <c r="A25" i="3"/>
  <c r="A26" i="3"/>
  <c r="A27" i="3"/>
  <c r="A20" i="3"/>
  <c r="A12" i="3"/>
  <c r="A197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2" i="3"/>
  <c r="B197" i="3"/>
  <c r="B198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B4" i="3"/>
  <c r="A4" i="3"/>
  <c r="H4" i="3"/>
  <c r="M148" i="3"/>
  <c r="O50" i="3"/>
  <c r="N27" i="3"/>
  <c r="M27" i="3"/>
  <c r="O27" i="3"/>
  <c r="Q27" i="3"/>
  <c r="O128" i="3"/>
  <c r="N105" i="3"/>
  <c r="M162" i="3"/>
  <c r="O44" i="3"/>
  <c r="N13" i="3"/>
  <c r="F197" i="3"/>
  <c r="F198" i="3"/>
  <c r="H12" i="3"/>
  <c r="H197" i="3"/>
  <c r="H198" i="3"/>
  <c r="N84" i="3"/>
  <c r="M67" i="3"/>
  <c r="O89" i="3"/>
  <c r="N150" i="3"/>
  <c r="O133" i="3"/>
  <c r="O150" i="3"/>
  <c r="O47" i="3"/>
  <c r="O64" i="3"/>
  <c r="M95" i="3"/>
  <c r="N95" i="3"/>
  <c r="O95" i="3"/>
  <c r="P95" i="3"/>
  <c r="M53" i="3"/>
  <c r="M127" i="3"/>
  <c r="O127" i="3"/>
  <c r="O83" i="3"/>
  <c r="O108" i="3"/>
  <c r="O32" i="3"/>
  <c r="O22" i="3"/>
  <c r="M34" i="3"/>
  <c r="N91" i="3"/>
  <c r="N114" i="3"/>
  <c r="M20" i="3"/>
  <c r="N101" i="3"/>
  <c r="O147" i="3"/>
  <c r="O172" i="3"/>
  <c r="M86" i="3"/>
  <c r="O86" i="3"/>
  <c r="M76" i="3"/>
  <c r="M119" i="3"/>
  <c r="M70" i="3"/>
  <c r="N70" i="3"/>
  <c r="O70" i="3"/>
  <c r="P70" i="3"/>
  <c r="N155" i="3"/>
  <c r="O178" i="3"/>
  <c r="N37" i="3"/>
  <c r="N165" i="3"/>
  <c r="M175" i="3"/>
  <c r="N68" i="3"/>
  <c r="N108" i="3"/>
  <c r="N148" i="3"/>
  <c r="M35" i="3"/>
  <c r="O51" i="3"/>
  <c r="M25" i="3"/>
  <c r="O76" i="3"/>
  <c r="N76" i="3"/>
  <c r="O140" i="3"/>
  <c r="M174" i="3"/>
  <c r="M46" i="3"/>
  <c r="N96" i="3"/>
  <c r="O96" i="3"/>
  <c r="N159" i="3"/>
  <c r="M147" i="3"/>
  <c r="N54" i="3"/>
  <c r="N118" i="3"/>
  <c r="M87" i="3"/>
  <c r="O37" i="3"/>
  <c r="O101" i="3"/>
  <c r="O165" i="3"/>
  <c r="M45" i="3"/>
  <c r="O54" i="3"/>
  <c r="M54" i="3"/>
  <c r="Q54" i="3"/>
  <c r="O118" i="3"/>
  <c r="O182" i="3"/>
  <c r="M98" i="3"/>
  <c r="N98" i="3"/>
  <c r="O98" i="3"/>
  <c r="P98" i="3"/>
  <c r="M140" i="3"/>
  <c r="M12" i="3"/>
  <c r="N73" i="3"/>
  <c r="N137" i="3"/>
  <c r="M183" i="3"/>
  <c r="N160" i="3"/>
  <c r="O15" i="3"/>
  <c r="O79" i="3"/>
  <c r="O143" i="3"/>
  <c r="M97" i="3"/>
  <c r="O160" i="3"/>
  <c r="M134" i="3"/>
  <c r="M184" i="3"/>
  <c r="M56" i="3"/>
  <c r="N59" i="3"/>
  <c r="N123" i="3"/>
  <c r="N187" i="3"/>
  <c r="N18" i="3"/>
  <c r="M18" i="3"/>
  <c r="O18" i="3"/>
  <c r="P18" i="3"/>
  <c r="N82" i="3"/>
  <c r="N146" i="3"/>
  <c r="M169" i="3"/>
  <c r="M31" i="3"/>
  <c r="O65" i="3"/>
  <c r="O129" i="3"/>
  <c r="O82" i="3"/>
  <c r="M82" i="3"/>
  <c r="P82" i="3"/>
  <c r="O146" i="3"/>
  <c r="M170" i="3"/>
  <c r="M42" i="3"/>
  <c r="M84" i="3"/>
  <c r="N45" i="3"/>
  <c r="N85" i="3"/>
  <c r="N173" i="3"/>
  <c r="M159" i="3"/>
  <c r="O159" i="3"/>
  <c r="P159" i="3"/>
  <c r="N36" i="3"/>
  <c r="N116" i="3"/>
  <c r="M116" i="3"/>
  <c r="O116" i="3"/>
  <c r="P116" i="3"/>
  <c r="N164" i="3"/>
  <c r="M173" i="3"/>
  <c r="M99" i="3"/>
  <c r="N99" i="3"/>
  <c r="O99" i="3"/>
  <c r="Q99" i="3"/>
  <c r="O19" i="3"/>
  <c r="O67" i="3"/>
  <c r="O131" i="3"/>
  <c r="O28" i="3"/>
  <c r="M28" i="3"/>
  <c r="N28" i="3"/>
  <c r="Q28" i="3"/>
  <c r="O92" i="3"/>
  <c r="O156" i="3"/>
  <c r="M142" i="3"/>
  <c r="M14" i="3"/>
  <c r="M64" i="3"/>
  <c r="N47" i="3"/>
  <c r="N111" i="3"/>
  <c r="N175" i="3"/>
  <c r="N134" i="3"/>
  <c r="M55" i="3"/>
  <c r="O53" i="3"/>
  <c r="O117" i="3"/>
  <c r="O181" i="3"/>
  <c r="M13" i="3"/>
  <c r="O13" i="3"/>
  <c r="Q13" i="3"/>
  <c r="O134" i="3"/>
  <c r="M66" i="3"/>
  <c r="M108" i="3"/>
  <c r="N25" i="3"/>
  <c r="N153" i="3"/>
  <c r="M151" i="3"/>
  <c r="N48" i="3"/>
  <c r="N112" i="3"/>
  <c r="N176" i="3"/>
  <c r="M107" i="3"/>
  <c r="O31" i="3"/>
  <c r="M65" i="3"/>
  <c r="O48" i="3"/>
  <c r="O112" i="3"/>
  <c r="O176" i="3"/>
  <c r="M102" i="3"/>
  <c r="N102" i="3"/>
  <c r="O102" i="3"/>
  <c r="P102" i="3"/>
  <c r="M152" i="3"/>
  <c r="M24" i="3"/>
  <c r="N75" i="3"/>
  <c r="N139" i="3"/>
  <c r="M187" i="3"/>
  <c r="N34" i="3"/>
  <c r="N162" i="3"/>
  <c r="M137" i="3"/>
  <c r="O17" i="3"/>
  <c r="O81" i="3"/>
  <c r="O145" i="3"/>
  <c r="M85" i="3"/>
  <c r="O85" i="3"/>
  <c r="P85" i="3"/>
  <c r="O34" i="3"/>
  <c r="O162" i="3"/>
  <c r="M138" i="3"/>
  <c r="M180" i="3"/>
  <c r="N180" i="3"/>
  <c r="O180" i="3"/>
  <c r="Q180" i="3"/>
  <c r="M52" i="3"/>
  <c r="N21" i="3"/>
  <c r="N69" i="3"/>
  <c r="N109" i="3"/>
  <c r="N149" i="3"/>
  <c r="M111" i="3"/>
  <c r="N52" i="3"/>
  <c r="O52" i="3"/>
  <c r="P52" i="3"/>
  <c r="N100" i="3"/>
  <c r="N140" i="3"/>
  <c r="M125" i="3"/>
  <c r="M51" i="3"/>
  <c r="O35" i="3"/>
  <c r="O163" i="3"/>
  <c r="M57" i="3"/>
  <c r="O60" i="3"/>
  <c r="O124" i="3"/>
  <c r="M78" i="3"/>
  <c r="M128" i="3"/>
  <c r="N15" i="3"/>
  <c r="N79" i="3"/>
  <c r="N143" i="3"/>
  <c r="M179" i="3"/>
  <c r="N38" i="3"/>
  <c r="N166" i="3"/>
  <c r="M129" i="3"/>
  <c r="O21" i="3"/>
  <c r="O149" i="3"/>
  <c r="M77" i="3"/>
  <c r="O38" i="3"/>
  <c r="M38" i="3"/>
  <c r="Q38" i="3"/>
  <c r="O166" i="3"/>
  <c r="M130" i="3"/>
  <c r="M172" i="3"/>
  <c r="M44" i="3"/>
  <c r="N57" i="3"/>
  <c r="N121" i="3"/>
  <c r="N185" i="3"/>
  <c r="N16" i="3"/>
  <c r="N80" i="3"/>
  <c r="N144" i="3"/>
  <c r="M165" i="3"/>
  <c r="P165" i="3"/>
  <c r="M43" i="3"/>
  <c r="N43" i="3"/>
  <c r="O43" i="3"/>
  <c r="P43" i="3"/>
  <c r="O63" i="3"/>
  <c r="O16" i="3"/>
  <c r="O80" i="3"/>
  <c r="O144" i="3"/>
  <c r="M166" i="3"/>
  <c r="P166" i="3"/>
  <c r="P38" i="3"/>
  <c r="M88" i="3"/>
  <c r="N107" i="3"/>
  <c r="N171" i="3"/>
  <c r="M123" i="3"/>
  <c r="O123" i="3"/>
  <c r="P123" i="3"/>
  <c r="N66" i="3"/>
  <c r="N130" i="3"/>
  <c r="M63" i="3"/>
  <c r="O49" i="3"/>
  <c r="O113" i="3"/>
  <c r="O177" i="3"/>
  <c r="M21" i="3"/>
  <c r="O66" i="3"/>
  <c r="O130" i="3"/>
  <c r="Q130" i="3"/>
  <c r="M74" i="3"/>
  <c r="Q159" i="3"/>
  <c r="P130" i="3"/>
  <c r="P66" i="3"/>
  <c r="Q165" i="3"/>
  <c r="Q166" i="3"/>
  <c r="N29" i="3"/>
  <c r="N61" i="3"/>
  <c r="M61" i="3"/>
  <c r="O61" i="3"/>
  <c r="Q61" i="3"/>
  <c r="N93" i="3"/>
  <c r="N125" i="3"/>
  <c r="N157" i="3"/>
  <c r="M143" i="3"/>
  <c r="Q143" i="3"/>
  <c r="N60" i="3"/>
  <c r="N92" i="3"/>
  <c r="N124" i="3"/>
  <c r="N156" i="3"/>
  <c r="M141" i="3"/>
  <c r="M83" i="3"/>
  <c r="M19" i="3"/>
  <c r="O75" i="3"/>
  <c r="O107" i="3"/>
  <c r="O139" i="3"/>
  <c r="O171" i="3"/>
  <c r="M105" i="3"/>
  <c r="M41" i="3"/>
  <c r="O36" i="3"/>
  <c r="O68" i="3"/>
  <c r="O100" i="3"/>
  <c r="O132" i="3"/>
  <c r="O164" i="3"/>
  <c r="M126" i="3"/>
  <c r="M62" i="3"/>
  <c r="M176" i="3"/>
  <c r="M112" i="3"/>
  <c r="M48" i="3"/>
  <c r="N23" i="3"/>
  <c r="N55" i="3"/>
  <c r="N87" i="3"/>
  <c r="N119" i="3"/>
  <c r="N151" i="3"/>
  <c r="N183" i="3"/>
  <c r="O183" i="3"/>
  <c r="P183" i="3"/>
  <c r="M163" i="3"/>
  <c r="N14" i="3"/>
  <c r="N46" i="3"/>
  <c r="N78" i="3"/>
  <c r="N110" i="3"/>
  <c r="N142" i="3"/>
  <c r="O142" i="3"/>
  <c r="P142" i="3"/>
  <c r="N174" i="3"/>
  <c r="M177" i="3"/>
  <c r="M113" i="3"/>
  <c r="M39" i="3"/>
  <c r="O29" i="3"/>
  <c r="O93" i="3"/>
  <c r="O125" i="3"/>
  <c r="O157" i="3"/>
  <c r="O14" i="3"/>
  <c r="O46" i="3"/>
  <c r="P46" i="3"/>
  <c r="O78" i="3"/>
  <c r="O110" i="3"/>
  <c r="O174" i="3"/>
  <c r="M178" i="3"/>
  <c r="M114" i="3"/>
  <c r="M50" i="3"/>
  <c r="M156" i="3"/>
  <c r="M92" i="3"/>
  <c r="Q92" i="3"/>
  <c r="N33" i="3"/>
  <c r="N65" i="3"/>
  <c r="N97" i="3"/>
  <c r="N129" i="3"/>
  <c r="P129" i="3"/>
  <c r="N161" i="3"/>
  <c r="M135" i="3"/>
  <c r="N24" i="3"/>
  <c r="N56" i="3"/>
  <c r="O56" i="3"/>
  <c r="N88" i="3"/>
  <c r="N120" i="3"/>
  <c r="N152" i="3"/>
  <c r="N184" i="3"/>
  <c r="M149" i="3"/>
  <c r="M91" i="3"/>
  <c r="O39" i="3"/>
  <c r="O71" i="3"/>
  <c r="O103" i="3"/>
  <c r="O135" i="3"/>
  <c r="O167" i="3"/>
  <c r="M49" i="3"/>
  <c r="O24" i="3"/>
  <c r="Q24" i="3"/>
  <c r="O88" i="3"/>
  <c r="O120" i="3"/>
  <c r="O152" i="3"/>
  <c r="O184" i="3"/>
  <c r="Q184" i="3"/>
  <c r="M150" i="3"/>
  <c r="M22" i="3"/>
  <c r="M136" i="3"/>
  <c r="M72" i="3"/>
  <c r="N19" i="3"/>
  <c r="N51" i="3"/>
  <c r="N83" i="3"/>
  <c r="N179" i="3"/>
  <c r="M171" i="3"/>
  <c r="P171" i="3"/>
  <c r="N12" i="3"/>
  <c r="N197" i="3"/>
  <c r="N198" i="3"/>
  <c r="N42" i="3"/>
  <c r="N74" i="3"/>
  <c r="N106" i="3"/>
  <c r="O106" i="3"/>
  <c r="N138" i="3"/>
  <c r="N170" i="3"/>
  <c r="O170" i="3"/>
  <c r="P170" i="3"/>
  <c r="M185" i="3"/>
  <c r="M121" i="3"/>
  <c r="M47" i="3"/>
  <c r="O25" i="3"/>
  <c r="O57" i="3"/>
  <c r="O121" i="3"/>
  <c r="O153" i="3"/>
  <c r="O185" i="3"/>
  <c r="M69" i="3"/>
  <c r="O12" i="3"/>
  <c r="O197" i="3"/>
  <c r="O198" i="3"/>
  <c r="O42" i="3"/>
  <c r="O74" i="3"/>
  <c r="P74" i="3"/>
  <c r="O138" i="3"/>
  <c r="M186" i="3"/>
  <c r="M122" i="3"/>
  <c r="M58" i="3"/>
  <c r="N58" i="3"/>
  <c r="O58" i="3"/>
  <c r="P58" i="3"/>
  <c r="M164" i="3"/>
  <c r="M100" i="3"/>
  <c r="M36" i="3"/>
  <c r="P174" i="3"/>
  <c r="P162" i="3"/>
  <c r="Q162" i="3"/>
  <c r="Q34" i="3"/>
  <c r="P140" i="3"/>
  <c r="Q140" i="3"/>
  <c r="P134" i="3"/>
  <c r="Q134" i="3"/>
  <c r="P184" i="3"/>
  <c r="O59" i="3"/>
  <c r="O91" i="3"/>
  <c r="P91" i="3"/>
  <c r="O155" i="3"/>
  <c r="O187" i="3"/>
  <c r="Q187" i="3"/>
  <c r="M73" i="3"/>
  <c r="O20" i="3"/>
  <c r="O84" i="3"/>
  <c r="O148" i="3"/>
  <c r="M158" i="3"/>
  <c r="N158" i="3"/>
  <c r="O158" i="3"/>
  <c r="Q158" i="3"/>
  <c r="M94" i="3"/>
  <c r="M30" i="3"/>
  <c r="M144" i="3"/>
  <c r="M80" i="3"/>
  <c r="P80" i="3"/>
  <c r="M16" i="3"/>
  <c r="N39" i="3"/>
  <c r="N71" i="3"/>
  <c r="N103" i="3"/>
  <c r="N135" i="3"/>
  <c r="N167" i="3"/>
  <c r="M131" i="3"/>
  <c r="N131" i="3"/>
  <c r="P131" i="3"/>
  <c r="N30" i="3"/>
  <c r="N62" i="3"/>
  <c r="N94" i="3"/>
  <c r="N126" i="3"/>
  <c r="M145" i="3"/>
  <c r="M71" i="3"/>
  <c r="O45" i="3"/>
  <c r="O77" i="3"/>
  <c r="O109" i="3"/>
  <c r="O141" i="3"/>
  <c r="O173" i="3"/>
  <c r="M93" i="3"/>
  <c r="M29" i="3"/>
  <c r="O30" i="3"/>
  <c r="O62" i="3"/>
  <c r="O94" i="3"/>
  <c r="O126" i="3"/>
  <c r="M146" i="3"/>
  <c r="M124" i="3"/>
  <c r="M60" i="3"/>
  <c r="N17" i="3"/>
  <c r="M17" i="3"/>
  <c r="P17" i="3"/>
  <c r="N49" i="3"/>
  <c r="N81" i="3"/>
  <c r="N113" i="3"/>
  <c r="N145" i="3"/>
  <c r="N177" i="3"/>
  <c r="M167" i="3"/>
  <c r="M103" i="3"/>
  <c r="N40" i="3"/>
  <c r="N72" i="3"/>
  <c r="N104" i="3"/>
  <c r="N136" i="3"/>
  <c r="N168" i="3"/>
  <c r="M181" i="3"/>
  <c r="M117" i="3"/>
  <c r="M59" i="3"/>
  <c r="O23" i="3"/>
  <c r="O55" i="3"/>
  <c r="O87" i="3"/>
  <c r="O119" i="3"/>
  <c r="P119" i="3"/>
  <c r="O151" i="3"/>
  <c r="M81" i="3"/>
  <c r="O40" i="3"/>
  <c r="M40" i="3"/>
  <c r="P40" i="3"/>
  <c r="O72" i="3"/>
  <c r="O104" i="3"/>
  <c r="O136" i="3"/>
  <c r="O168" i="3"/>
  <c r="M182" i="3"/>
  <c r="M118" i="3"/>
  <c r="M168" i="3"/>
  <c r="M104" i="3"/>
  <c r="N35" i="3"/>
  <c r="Q35" i="3"/>
  <c r="N67" i="3"/>
  <c r="Q67" i="3"/>
  <c r="P99" i="3"/>
  <c r="N163" i="3"/>
  <c r="M139" i="3"/>
  <c r="P139" i="3"/>
  <c r="N26" i="3"/>
  <c r="N90" i="3"/>
  <c r="N122" i="3"/>
  <c r="N154" i="3"/>
  <c r="N186" i="3"/>
  <c r="M153" i="3"/>
  <c r="M79" i="3"/>
  <c r="M15" i="3"/>
  <c r="O41" i="3"/>
  <c r="O73" i="3"/>
  <c r="O105" i="3"/>
  <c r="O137" i="3"/>
  <c r="O169" i="3"/>
  <c r="M101" i="3"/>
  <c r="Q101" i="3"/>
  <c r="M37" i="3"/>
  <c r="O26" i="3"/>
  <c r="O90" i="3"/>
  <c r="M90" i="3"/>
  <c r="P90" i="3"/>
  <c r="O122" i="3"/>
  <c r="O154" i="3"/>
  <c r="O186" i="3"/>
  <c r="M154" i="3"/>
  <c r="M26" i="3"/>
  <c r="M132" i="3"/>
  <c r="H14" i="3"/>
  <c r="I13" i="3"/>
  <c r="H6" i="3"/>
  <c r="H10" i="3"/>
  <c r="H37" i="3"/>
  <c r="H39" i="3"/>
  <c r="I40" i="3"/>
  <c r="J41" i="3"/>
  <c r="I42" i="3"/>
  <c r="H42" i="3"/>
  <c r="J42" i="3"/>
  <c r="L42" i="3"/>
  <c r="J43" i="3"/>
  <c r="H45" i="3"/>
  <c r="H47" i="3"/>
  <c r="I48" i="3"/>
  <c r="J49" i="3"/>
  <c r="I50" i="3"/>
  <c r="J51" i="3"/>
  <c r="H53" i="3"/>
  <c r="H55" i="3"/>
  <c r="I56" i="3"/>
  <c r="J57" i="3"/>
  <c r="I58" i="3"/>
  <c r="H58" i="3"/>
  <c r="J58" i="3"/>
  <c r="K58" i="3"/>
  <c r="J59" i="3"/>
  <c r="H61" i="3"/>
  <c r="H63" i="3"/>
  <c r="I64" i="3"/>
  <c r="J65" i="3"/>
  <c r="I66" i="3"/>
  <c r="J67" i="3"/>
  <c r="H69" i="3"/>
  <c r="H71" i="3"/>
  <c r="I72" i="3"/>
  <c r="J73" i="3"/>
  <c r="I74" i="3"/>
  <c r="J75" i="3"/>
  <c r="H77" i="3"/>
  <c r="H79" i="3"/>
  <c r="I80" i="3"/>
  <c r="J81" i="3"/>
  <c r="I82" i="3"/>
  <c r="J83" i="3"/>
  <c r="H85" i="3"/>
  <c r="H87" i="3"/>
  <c r="I88" i="3"/>
  <c r="J89" i="3"/>
  <c r="I90" i="3"/>
  <c r="H90" i="3"/>
  <c r="J90" i="3"/>
  <c r="L90" i="3"/>
  <c r="J91" i="3"/>
  <c r="H93" i="3"/>
  <c r="H95" i="3"/>
  <c r="I96" i="3"/>
  <c r="J97" i="3"/>
  <c r="I98" i="3"/>
  <c r="J99" i="3"/>
  <c r="H101" i="3"/>
  <c r="H103" i="3"/>
  <c r="I104" i="3"/>
  <c r="J105" i="3"/>
  <c r="I106" i="3"/>
  <c r="J107" i="3"/>
  <c r="H109" i="3"/>
  <c r="H111" i="3"/>
  <c r="I112" i="3"/>
  <c r="J113" i="3"/>
  <c r="I114" i="3"/>
  <c r="H117" i="3"/>
  <c r="H119" i="3"/>
  <c r="I120" i="3"/>
  <c r="J121" i="3"/>
  <c r="I122" i="3"/>
  <c r="J123" i="3"/>
  <c r="H125" i="3"/>
  <c r="H127" i="3"/>
  <c r="H36" i="3"/>
  <c r="I37" i="3"/>
  <c r="H38" i="3"/>
  <c r="I39" i="3"/>
  <c r="J40" i="3"/>
  <c r="H44" i="3"/>
  <c r="I45" i="3"/>
  <c r="H46" i="3"/>
  <c r="I47" i="3"/>
  <c r="J48" i="3"/>
  <c r="J50" i="3"/>
  <c r="H52" i="3"/>
  <c r="I53" i="3"/>
  <c r="H54" i="3"/>
  <c r="I55" i="3"/>
  <c r="J56" i="3"/>
  <c r="H60" i="3"/>
  <c r="I61" i="3"/>
  <c r="H62" i="3"/>
  <c r="I63" i="3"/>
  <c r="J64" i="3"/>
  <c r="J66" i="3"/>
  <c r="H68" i="3"/>
  <c r="I69" i="3"/>
  <c r="H70" i="3"/>
  <c r="I71" i="3"/>
  <c r="J72" i="3"/>
  <c r="J74" i="3"/>
  <c r="H76" i="3"/>
  <c r="I77" i="3"/>
  <c r="H78" i="3"/>
  <c r="I79" i="3"/>
  <c r="J80" i="3"/>
  <c r="J82" i="3"/>
  <c r="H84" i="3"/>
  <c r="I85" i="3"/>
  <c r="H86" i="3"/>
  <c r="I87" i="3"/>
  <c r="J88" i="3"/>
  <c r="H88" i="3"/>
  <c r="L88" i="3"/>
  <c r="H92" i="3"/>
  <c r="I93" i="3"/>
  <c r="H94" i="3"/>
  <c r="I95" i="3"/>
  <c r="J96" i="3"/>
  <c r="J98" i="3"/>
  <c r="H100" i="3"/>
  <c r="I100" i="3"/>
  <c r="J100" i="3"/>
  <c r="L100" i="3"/>
  <c r="I101" i="3"/>
  <c r="H102" i="3"/>
  <c r="I103" i="3"/>
  <c r="J104" i="3"/>
  <c r="J106" i="3"/>
  <c r="H108" i="3"/>
  <c r="I109" i="3"/>
  <c r="H110" i="3"/>
  <c r="I111" i="3"/>
  <c r="J112" i="3"/>
  <c r="J114" i="3"/>
  <c r="H116" i="3"/>
  <c r="I117" i="3"/>
  <c r="H118" i="3"/>
  <c r="I119" i="3"/>
  <c r="J120" i="3"/>
  <c r="H120" i="3"/>
  <c r="L120" i="3"/>
  <c r="J122" i="3"/>
  <c r="I36" i="3"/>
  <c r="I38" i="3"/>
  <c r="H41" i="3"/>
  <c r="H43" i="3"/>
  <c r="J45" i="3"/>
  <c r="J47" i="3"/>
  <c r="I52" i="3"/>
  <c r="I54" i="3"/>
  <c r="H57" i="3"/>
  <c r="H59" i="3"/>
  <c r="J61" i="3"/>
  <c r="J63" i="3"/>
  <c r="I68" i="3"/>
  <c r="I70" i="3"/>
  <c r="H73" i="3"/>
  <c r="H75" i="3"/>
  <c r="J77" i="3"/>
  <c r="J79" i="3"/>
  <c r="I84" i="3"/>
  <c r="I86" i="3"/>
  <c r="H89" i="3"/>
  <c r="H91" i="3"/>
  <c r="J93" i="3"/>
  <c r="J95" i="3"/>
  <c r="I102" i="3"/>
  <c r="H105" i="3"/>
  <c r="H107" i="3"/>
  <c r="J109" i="3"/>
  <c r="J111" i="3"/>
  <c r="I116" i="3"/>
  <c r="I118" i="3"/>
  <c r="H121" i="3"/>
  <c r="H123" i="3"/>
  <c r="J124" i="3"/>
  <c r="H124" i="3"/>
  <c r="I124" i="3"/>
  <c r="K124" i="3"/>
  <c r="H126" i="3"/>
  <c r="J127" i="3"/>
  <c r="H129" i="3"/>
  <c r="H131" i="3"/>
  <c r="I132" i="3"/>
  <c r="J133" i="3"/>
  <c r="I134" i="3"/>
  <c r="J135" i="3"/>
  <c r="H137" i="3"/>
  <c r="H139" i="3"/>
  <c r="I140" i="3"/>
  <c r="J141" i="3"/>
  <c r="I142" i="3"/>
  <c r="J143" i="3"/>
  <c r="H145" i="3"/>
  <c r="H147" i="3"/>
  <c r="I148" i="3"/>
  <c r="J149" i="3"/>
  <c r="I150" i="3"/>
  <c r="J151" i="3"/>
  <c r="H153" i="3"/>
  <c r="H155" i="3"/>
  <c r="I156" i="3"/>
  <c r="J157" i="3"/>
  <c r="J36" i="3"/>
  <c r="J38" i="3"/>
  <c r="I41" i="3"/>
  <c r="I43" i="3"/>
  <c r="H48" i="3"/>
  <c r="H50" i="3"/>
  <c r="J52" i="3"/>
  <c r="J54" i="3"/>
  <c r="I57" i="3"/>
  <c r="I59" i="3"/>
  <c r="H64" i="3"/>
  <c r="H66" i="3"/>
  <c r="J68" i="3"/>
  <c r="J70" i="3"/>
  <c r="I73" i="3"/>
  <c r="I75" i="3"/>
  <c r="H80" i="3"/>
  <c r="H82" i="3"/>
  <c r="J84" i="3"/>
  <c r="J86" i="3"/>
  <c r="K86" i="3"/>
  <c r="I89" i="3"/>
  <c r="I91" i="3"/>
  <c r="H96" i="3"/>
  <c r="H98" i="3"/>
  <c r="J102" i="3"/>
  <c r="I105" i="3"/>
  <c r="I107" i="3"/>
  <c r="H112" i="3"/>
  <c r="H114" i="3"/>
  <c r="J116" i="3"/>
  <c r="J118" i="3"/>
  <c r="I121" i="3"/>
  <c r="I123" i="3"/>
  <c r="I125" i="3"/>
  <c r="I126" i="3"/>
  <c r="J126" i="3"/>
  <c r="L126" i="3"/>
  <c r="H128" i="3"/>
  <c r="I129" i="3"/>
  <c r="H130" i="3"/>
  <c r="I131" i="3"/>
  <c r="J132" i="3"/>
  <c r="J134" i="3"/>
  <c r="H136" i="3"/>
  <c r="I137" i="3"/>
  <c r="H138" i="3"/>
  <c r="I139" i="3"/>
  <c r="J140" i="3"/>
  <c r="J142" i="3"/>
  <c r="H144" i="3"/>
  <c r="I145" i="3"/>
  <c r="H146" i="3"/>
  <c r="I147" i="3"/>
  <c r="J148" i="3"/>
  <c r="J150" i="3"/>
  <c r="H152" i="3"/>
  <c r="I153" i="3"/>
  <c r="H154" i="3"/>
  <c r="I155" i="3"/>
  <c r="J156" i="3"/>
  <c r="J158" i="3"/>
  <c r="H158" i="3"/>
  <c r="I158" i="3"/>
  <c r="K158" i="3"/>
  <c r="H160" i="3"/>
  <c r="I161" i="3"/>
  <c r="H162" i="3"/>
  <c r="I163" i="3"/>
  <c r="J164" i="3"/>
  <c r="J166" i="3"/>
  <c r="H168" i="3"/>
  <c r="I169" i="3"/>
  <c r="H170" i="3"/>
  <c r="I171" i="3"/>
  <c r="J172" i="3"/>
  <c r="J174" i="3"/>
  <c r="J37" i="3"/>
  <c r="I46" i="3"/>
  <c r="H51" i="3"/>
  <c r="J55" i="3"/>
  <c r="I60" i="3"/>
  <c r="H65" i="3"/>
  <c r="J69" i="3"/>
  <c r="I78" i="3"/>
  <c r="H83" i="3"/>
  <c r="J87" i="3"/>
  <c r="I92" i="3"/>
  <c r="H97" i="3"/>
  <c r="J101" i="3"/>
  <c r="I110" i="3"/>
  <c r="J119" i="3"/>
  <c r="J129" i="3"/>
  <c r="J131" i="3"/>
  <c r="I136" i="3"/>
  <c r="I138" i="3"/>
  <c r="H141" i="3"/>
  <c r="H143" i="3"/>
  <c r="J145" i="3"/>
  <c r="J147" i="3"/>
  <c r="I152" i="3"/>
  <c r="I154" i="3"/>
  <c r="J154" i="3"/>
  <c r="K154" i="3"/>
  <c r="H157" i="3"/>
  <c r="I160" i="3"/>
  <c r="H163" i="3"/>
  <c r="H165" i="3"/>
  <c r="H166" i="3"/>
  <c r="J167" i="3"/>
  <c r="J169" i="3"/>
  <c r="J170" i="3"/>
  <c r="I172" i="3"/>
  <c r="I175" i="3"/>
  <c r="J176" i="3"/>
  <c r="J178" i="3"/>
  <c r="H180" i="3"/>
  <c r="I181" i="3"/>
  <c r="H182" i="3"/>
  <c r="I182" i="3"/>
  <c r="J182" i="3"/>
  <c r="L182" i="3"/>
  <c r="I183" i="3"/>
  <c r="J184" i="3"/>
  <c r="J186" i="3"/>
  <c r="H151" i="3"/>
  <c r="I151" i="3"/>
  <c r="L151" i="3"/>
  <c r="H161" i="3"/>
  <c r="J165" i="3"/>
  <c r="H167" i="3"/>
  <c r="I174" i="3"/>
  <c r="I177" i="3"/>
  <c r="I179" i="3"/>
  <c r="H184" i="3"/>
  <c r="H186" i="3"/>
  <c r="J46" i="3"/>
  <c r="I51" i="3"/>
  <c r="H56" i="3"/>
  <c r="J60" i="3"/>
  <c r="I65" i="3"/>
  <c r="H74" i="3"/>
  <c r="J78" i="3"/>
  <c r="I83" i="3"/>
  <c r="J92" i="3"/>
  <c r="I97" i="3"/>
  <c r="H106" i="3"/>
  <c r="J110" i="3"/>
  <c r="I127" i="3"/>
  <c r="H132" i="3"/>
  <c r="K132" i="3"/>
  <c r="H134" i="3"/>
  <c r="J136" i="3"/>
  <c r="J138" i="3"/>
  <c r="I141" i="3"/>
  <c r="I143" i="3"/>
  <c r="H148" i="3"/>
  <c r="H150" i="3"/>
  <c r="J152" i="3"/>
  <c r="I157" i="3"/>
  <c r="H159" i="3"/>
  <c r="J160" i="3"/>
  <c r="J163" i="3"/>
  <c r="I165" i="3"/>
  <c r="I166" i="3"/>
  <c r="I168" i="3"/>
  <c r="H171" i="3"/>
  <c r="H173" i="3"/>
  <c r="H174" i="3"/>
  <c r="J175" i="3"/>
  <c r="H177" i="3"/>
  <c r="H179" i="3"/>
  <c r="I180" i="3"/>
  <c r="J181" i="3"/>
  <c r="J183" i="3"/>
  <c r="H185" i="3"/>
  <c r="H187" i="3"/>
  <c r="H30" i="3"/>
  <c r="H35" i="3"/>
  <c r="J39" i="3"/>
  <c r="I44" i="3"/>
  <c r="J44" i="3"/>
  <c r="K44" i="3"/>
  <c r="H49" i="3"/>
  <c r="J53" i="3"/>
  <c r="I62" i="3"/>
  <c r="H67" i="3"/>
  <c r="J71" i="3"/>
  <c r="I76" i="3"/>
  <c r="H81" i="3"/>
  <c r="J85" i="3"/>
  <c r="I94" i="3"/>
  <c r="H99" i="3"/>
  <c r="J103" i="3"/>
  <c r="I108" i="3"/>
  <c r="H113" i="3"/>
  <c r="J117" i="3"/>
  <c r="J125" i="3"/>
  <c r="I128" i="3"/>
  <c r="I130" i="3"/>
  <c r="H133" i="3"/>
  <c r="H135" i="3"/>
  <c r="J137" i="3"/>
  <c r="J139" i="3"/>
  <c r="I144" i="3"/>
  <c r="I146" i="3"/>
  <c r="H149" i="3"/>
  <c r="J153" i="3"/>
  <c r="J155" i="3"/>
  <c r="I159" i="3"/>
  <c r="I162" i="3"/>
  <c r="H164" i="3"/>
  <c r="J168" i="3"/>
  <c r="J171" i="3"/>
  <c r="I173" i="3"/>
  <c r="H176" i="3"/>
  <c r="H178" i="3"/>
  <c r="J180" i="3"/>
  <c r="I185" i="3"/>
  <c r="I187" i="3"/>
  <c r="I30" i="3"/>
  <c r="I35" i="3"/>
  <c r="H40" i="3"/>
  <c r="K40" i="3"/>
  <c r="I49" i="3"/>
  <c r="J62" i="3"/>
  <c r="I67" i="3"/>
  <c r="H72" i="3"/>
  <c r="J76" i="3"/>
  <c r="I81" i="3"/>
  <c r="J94" i="3"/>
  <c r="I99" i="3"/>
  <c r="H104" i="3"/>
  <c r="J108" i="3"/>
  <c r="I113" i="3"/>
  <c r="H122" i="3"/>
  <c r="J128" i="3"/>
  <c r="J130" i="3"/>
  <c r="I133" i="3"/>
  <c r="I135" i="3"/>
  <c r="H140" i="3"/>
  <c r="K140" i="3"/>
  <c r="J146" i="3"/>
  <c r="L146" i="3"/>
  <c r="H156" i="3"/>
  <c r="J162" i="3"/>
  <c r="K162" i="3"/>
  <c r="H169" i="3"/>
  <c r="H175" i="3"/>
  <c r="J179" i="3"/>
  <c r="I184" i="3"/>
  <c r="J187" i="3"/>
  <c r="I149" i="3"/>
  <c r="I164" i="3"/>
  <c r="K164" i="3"/>
  <c r="I170" i="3"/>
  <c r="I176" i="3"/>
  <c r="H181" i="3"/>
  <c r="J185" i="3"/>
  <c r="K185" i="3"/>
  <c r="H142" i="3"/>
  <c r="K142" i="3"/>
  <c r="J159" i="3"/>
  <c r="H172" i="3"/>
  <c r="L172" i="3"/>
  <c r="J177" i="3"/>
  <c r="I186" i="3"/>
  <c r="J144" i="3"/>
  <c r="J161" i="3"/>
  <c r="L161" i="3"/>
  <c r="I167" i="3"/>
  <c r="J173" i="3"/>
  <c r="I178" i="3"/>
  <c r="H183" i="3"/>
  <c r="K183" i="3"/>
  <c r="J34" i="3"/>
  <c r="J32" i="3"/>
  <c r="H33" i="3"/>
  <c r="J33" i="3"/>
  <c r="I33" i="3"/>
  <c r="L33" i="3"/>
  <c r="J35" i="3"/>
  <c r="I34" i="3"/>
  <c r="J30" i="3"/>
  <c r="I32" i="3"/>
  <c r="H32" i="3"/>
  <c r="K32" i="3"/>
  <c r="H34" i="3"/>
  <c r="H31" i="3"/>
  <c r="I31" i="3"/>
  <c r="J31" i="3"/>
  <c r="L31" i="3"/>
  <c r="J14" i="3"/>
  <c r="I19" i="3"/>
  <c r="H19" i="3"/>
  <c r="J19" i="3"/>
  <c r="K19" i="3"/>
  <c r="J4" i="3"/>
  <c r="I17" i="3"/>
  <c r="J10" i="3"/>
  <c r="J12" i="3"/>
  <c r="J197" i="3"/>
  <c r="J198" i="3"/>
  <c r="J8" i="3"/>
  <c r="J16" i="3"/>
  <c r="I7" i="3"/>
  <c r="I5" i="3"/>
  <c r="I11" i="3"/>
  <c r="J6" i="3"/>
  <c r="H16" i="3"/>
  <c r="J18" i="3"/>
  <c r="I15" i="3"/>
  <c r="I9" i="3"/>
  <c r="I4" i="3"/>
  <c r="H8" i="3"/>
  <c r="I20" i="3"/>
  <c r="J21" i="3"/>
  <c r="H23" i="3"/>
  <c r="I24" i="3"/>
  <c r="J25" i="3"/>
  <c r="H27" i="3"/>
  <c r="I28" i="3"/>
  <c r="J29" i="3"/>
  <c r="J20" i="3"/>
  <c r="H22" i="3"/>
  <c r="I23" i="3"/>
  <c r="J24" i="3"/>
  <c r="H26" i="3"/>
  <c r="I27" i="3"/>
  <c r="J28" i="3"/>
  <c r="H5" i="3"/>
  <c r="J7" i="3"/>
  <c r="I10" i="3"/>
  <c r="H13" i="3"/>
  <c r="J15" i="3"/>
  <c r="I18" i="3"/>
  <c r="H21" i="3"/>
  <c r="J23" i="3"/>
  <c r="I26" i="3"/>
  <c r="H29" i="3"/>
  <c r="H7" i="3"/>
  <c r="J9" i="3"/>
  <c r="I12" i="3"/>
  <c r="I197" i="3"/>
  <c r="I198" i="3"/>
  <c r="J26" i="3"/>
  <c r="J5" i="3"/>
  <c r="I8" i="3"/>
  <c r="H11" i="3"/>
  <c r="J13" i="3"/>
  <c r="I16" i="3"/>
  <c r="H20" i="3"/>
  <c r="J22" i="3"/>
  <c r="I25" i="3"/>
  <c r="H28" i="3"/>
  <c r="H15" i="3"/>
  <c r="J17" i="3"/>
  <c r="I21" i="3"/>
  <c r="H24" i="3"/>
  <c r="I29" i="3"/>
  <c r="I6" i="3"/>
  <c r="H9" i="3"/>
  <c r="J11" i="3"/>
  <c r="I14" i="3"/>
  <c r="I22" i="3"/>
  <c r="H25" i="3"/>
  <c r="J27" i="3"/>
  <c r="H17" i="3"/>
  <c r="H18" i="3"/>
  <c r="P180" i="3"/>
  <c r="P34" i="3"/>
  <c r="P186" i="3"/>
  <c r="P51" i="3"/>
  <c r="P87" i="3"/>
  <c r="Q43" i="3"/>
  <c r="Q85" i="3"/>
  <c r="Q170" i="3"/>
  <c r="P92" i="3"/>
  <c r="Q66" i="3"/>
  <c r="P105" i="3"/>
  <c r="P137" i="3"/>
  <c r="Q87" i="3"/>
  <c r="P173" i="3"/>
  <c r="Q45" i="3"/>
  <c r="P148" i="3"/>
  <c r="P76" i="3"/>
  <c r="Q95" i="3"/>
  <c r="P138" i="3"/>
  <c r="Q174" i="3"/>
  <c r="Q46" i="3"/>
  <c r="Q151" i="3"/>
  <c r="Q102" i="3"/>
  <c r="Q70" i="3"/>
  <c r="Q98" i="3"/>
  <c r="P13" i="3"/>
  <c r="Q52" i="3"/>
  <c r="Q51" i="3"/>
  <c r="Q55" i="3"/>
  <c r="P55" i="3"/>
  <c r="P35" i="3"/>
  <c r="Q142" i="3"/>
  <c r="Q152" i="3"/>
  <c r="P26" i="3"/>
  <c r="Q26" i="3"/>
  <c r="P118" i="3"/>
  <c r="Q118" i="3"/>
  <c r="Q81" i="3"/>
  <c r="P81" i="3"/>
  <c r="P167" i="3"/>
  <c r="Q167" i="3"/>
  <c r="P30" i="3"/>
  <c r="Q30" i="3"/>
  <c r="Q173" i="3"/>
  <c r="P187" i="3"/>
  <c r="P45" i="3"/>
  <c r="P101" i="3"/>
  <c r="Q58" i="3"/>
  <c r="Q47" i="3"/>
  <c r="P47" i="3"/>
  <c r="P150" i="3"/>
  <c r="Q150" i="3"/>
  <c r="Q149" i="3"/>
  <c r="P149" i="3"/>
  <c r="Q88" i="3"/>
  <c r="P156" i="3"/>
  <c r="Q156" i="3"/>
  <c r="P24" i="3"/>
  <c r="P152" i="3"/>
  <c r="P151" i="3"/>
  <c r="L176" i="3"/>
  <c r="K122" i="3"/>
  <c r="Q37" i="3"/>
  <c r="P37" i="3"/>
  <c r="P104" i="3"/>
  <c r="Q104" i="3"/>
  <c r="Q135" i="3"/>
  <c r="P16" i="3"/>
  <c r="Q16" i="3"/>
  <c r="P94" i="3"/>
  <c r="Q73" i="3"/>
  <c r="P73" i="3"/>
  <c r="Q148" i="3"/>
  <c r="Q36" i="3"/>
  <c r="P36" i="3"/>
  <c r="P122" i="3"/>
  <c r="Q122" i="3"/>
  <c r="P136" i="3"/>
  <c r="Q136" i="3"/>
  <c r="P48" i="3"/>
  <c r="Q48" i="3"/>
  <c r="Q105" i="3"/>
  <c r="Q123" i="3"/>
  <c r="P154" i="3"/>
  <c r="Q153" i="3"/>
  <c r="P153" i="3"/>
  <c r="Q90" i="3"/>
  <c r="P29" i="3"/>
  <c r="Q29" i="3"/>
  <c r="Q131" i="3"/>
  <c r="P158" i="3"/>
  <c r="P67" i="3"/>
  <c r="P100" i="3"/>
  <c r="Q100" i="3"/>
  <c r="P185" i="3"/>
  <c r="Q185" i="3"/>
  <c r="Q74" i="3"/>
  <c r="P28" i="3"/>
  <c r="P61" i="3"/>
  <c r="P113" i="3"/>
  <c r="Q113" i="3"/>
  <c r="Q163" i="3"/>
  <c r="P163" i="3"/>
  <c r="P112" i="3"/>
  <c r="Q112" i="3"/>
  <c r="Q138" i="3"/>
  <c r="P88" i="3"/>
  <c r="Q129" i="3"/>
  <c r="Q186" i="3"/>
  <c r="P54" i="3"/>
  <c r="Q17" i="3"/>
  <c r="Q59" i="3"/>
  <c r="P59" i="3"/>
  <c r="P60" i="3"/>
  <c r="Q60" i="3"/>
  <c r="P146" i="3"/>
  <c r="Q146" i="3"/>
  <c r="Q93" i="3"/>
  <c r="P93" i="3"/>
  <c r="Q94" i="3"/>
  <c r="P144" i="3"/>
  <c r="Q144" i="3"/>
  <c r="P164" i="3"/>
  <c r="Q164" i="3"/>
  <c r="P49" i="3"/>
  <c r="Q49" i="3"/>
  <c r="P135" i="3"/>
  <c r="Q177" i="3"/>
  <c r="P177" i="3"/>
  <c r="Q183" i="3"/>
  <c r="P176" i="3"/>
  <c r="Q176" i="3"/>
  <c r="Q139" i="3"/>
  <c r="Q80" i="3"/>
  <c r="L30" i="3"/>
  <c r="L144" i="3"/>
  <c r="L102" i="3"/>
  <c r="K82" i="3"/>
  <c r="L38" i="3"/>
  <c r="K156" i="3"/>
  <c r="K114" i="3"/>
  <c r="L70" i="3"/>
  <c r="K50" i="3"/>
  <c r="L170" i="3"/>
  <c r="L150" i="3"/>
  <c r="L134" i="3"/>
  <c r="L136" i="3"/>
  <c r="L106" i="3"/>
  <c r="K178" i="3"/>
  <c r="K184" i="3"/>
  <c r="K180" i="3"/>
  <c r="K166" i="3"/>
  <c r="K104" i="3"/>
  <c r="K118" i="3"/>
  <c r="K108" i="3"/>
  <c r="L76" i="3"/>
  <c r="K74" i="3"/>
  <c r="L68" i="3"/>
  <c r="L72" i="3"/>
  <c r="L78" i="3"/>
  <c r="L36" i="3"/>
  <c r="K60" i="3"/>
  <c r="K54" i="3"/>
  <c r="L56" i="3"/>
  <c r="L183" i="3"/>
  <c r="L35" i="3"/>
  <c r="K35" i="3"/>
  <c r="L187" i="3"/>
  <c r="K187" i="3"/>
  <c r="K151" i="3"/>
  <c r="L166" i="3"/>
  <c r="L139" i="3"/>
  <c r="K139" i="3"/>
  <c r="K89" i="3"/>
  <c r="L89" i="3"/>
  <c r="K57" i="3"/>
  <c r="L57" i="3"/>
  <c r="K102" i="3"/>
  <c r="K92" i="3"/>
  <c r="K70" i="3"/>
  <c r="K38" i="3"/>
  <c r="L125" i="3"/>
  <c r="K125" i="3"/>
  <c r="L109" i="3"/>
  <c r="K109" i="3"/>
  <c r="L61" i="3"/>
  <c r="K61" i="3"/>
  <c r="L40" i="3"/>
  <c r="L184" i="3"/>
  <c r="K113" i="3"/>
  <c r="L113" i="3"/>
  <c r="K49" i="3"/>
  <c r="L49" i="3"/>
  <c r="L180" i="3"/>
  <c r="K159" i="3"/>
  <c r="L159" i="3"/>
  <c r="L138" i="3"/>
  <c r="L110" i="3"/>
  <c r="L46" i="3"/>
  <c r="K167" i="3"/>
  <c r="L167" i="3"/>
  <c r="K157" i="3"/>
  <c r="L157" i="3"/>
  <c r="L60" i="3"/>
  <c r="K144" i="3"/>
  <c r="K128" i="3"/>
  <c r="K48" i="3"/>
  <c r="L148" i="3"/>
  <c r="L137" i="3"/>
  <c r="K137" i="3"/>
  <c r="K126" i="3"/>
  <c r="L107" i="3"/>
  <c r="K107" i="3"/>
  <c r="L75" i="3"/>
  <c r="K75" i="3"/>
  <c r="L43" i="3"/>
  <c r="K43" i="3"/>
  <c r="L74" i="3"/>
  <c r="L58" i="3"/>
  <c r="L119" i="3"/>
  <c r="K119" i="3"/>
  <c r="L103" i="3"/>
  <c r="K103" i="3"/>
  <c r="L87" i="3"/>
  <c r="K87" i="3"/>
  <c r="L71" i="3"/>
  <c r="K71" i="3"/>
  <c r="L55" i="3"/>
  <c r="K55" i="3"/>
  <c r="L39" i="3"/>
  <c r="K39" i="3"/>
  <c r="L6" i="3"/>
  <c r="K34" i="3"/>
  <c r="L34" i="3"/>
  <c r="L94" i="3"/>
  <c r="K72" i="3"/>
  <c r="K149" i="3"/>
  <c r="L149" i="3"/>
  <c r="L128" i="3"/>
  <c r="L108" i="3"/>
  <c r="L67" i="3"/>
  <c r="K67" i="3"/>
  <c r="L44" i="3"/>
  <c r="L179" i="3"/>
  <c r="K179" i="3"/>
  <c r="K173" i="3"/>
  <c r="L173" i="3"/>
  <c r="K148" i="3"/>
  <c r="L124" i="3"/>
  <c r="K106" i="3"/>
  <c r="K42" i="3"/>
  <c r="K182" i="3"/>
  <c r="L163" i="3"/>
  <c r="K163" i="3"/>
  <c r="K143" i="3"/>
  <c r="L143" i="3"/>
  <c r="K97" i="3"/>
  <c r="L97" i="3"/>
  <c r="L174" i="3"/>
  <c r="L158" i="3"/>
  <c r="L142" i="3"/>
  <c r="L118" i="3"/>
  <c r="K98" i="3"/>
  <c r="L86" i="3"/>
  <c r="K66" i="3"/>
  <c r="L54" i="3"/>
  <c r="L147" i="3"/>
  <c r="K147" i="3"/>
  <c r="L131" i="3"/>
  <c r="K131" i="3"/>
  <c r="L116" i="3"/>
  <c r="K105" i="3"/>
  <c r="L105" i="3"/>
  <c r="L84" i="3"/>
  <c r="K73" i="3"/>
  <c r="L73" i="3"/>
  <c r="L52" i="3"/>
  <c r="K41" i="3"/>
  <c r="L41" i="3"/>
  <c r="K116" i="3"/>
  <c r="K110" i="3"/>
  <c r="K100" i="3"/>
  <c r="K94" i="3"/>
  <c r="K84" i="3"/>
  <c r="K78" i="3"/>
  <c r="K68" i="3"/>
  <c r="K62" i="3"/>
  <c r="K52" i="3"/>
  <c r="K46" i="3"/>
  <c r="K36" i="3"/>
  <c r="L117" i="3"/>
  <c r="K117" i="3"/>
  <c r="L112" i="3"/>
  <c r="L101" i="3"/>
  <c r="K101" i="3"/>
  <c r="L96" i="3"/>
  <c r="L85" i="3"/>
  <c r="K85" i="3"/>
  <c r="L80" i="3"/>
  <c r="L69" i="3"/>
  <c r="K69" i="3"/>
  <c r="L64" i="3"/>
  <c r="L53" i="3"/>
  <c r="K53" i="3"/>
  <c r="L48" i="3"/>
  <c r="L37" i="3"/>
  <c r="K37" i="3"/>
  <c r="K33" i="3"/>
  <c r="K181" i="3"/>
  <c r="L181" i="3"/>
  <c r="L169" i="3"/>
  <c r="K169" i="3"/>
  <c r="K133" i="3"/>
  <c r="L133" i="3"/>
  <c r="L99" i="3"/>
  <c r="K99" i="3"/>
  <c r="L168" i="3"/>
  <c r="K65" i="3"/>
  <c r="L65" i="3"/>
  <c r="L155" i="3"/>
  <c r="K155" i="3"/>
  <c r="K121" i="3"/>
  <c r="L121" i="3"/>
  <c r="K76" i="3"/>
  <c r="L104" i="3"/>
  <c r="L93" i="3"/>
  <c r="K93" i="3"/>
  <c r="L77" i="3"/>
  <c r="K77" i="3"/>
  <c r="L45" i="3"/>
  <c r="K45" i="3"/>
  <c r="K16" i="3"/>
  <c r="K176" i="3"/>
  <c r="K30" i="3"/>
  <c r="K174" i="3"/>
  <c r="K150" i="3"/>
  <c r="K88" i="3"/>
  <c r="L178" i="3"/>
  <c r="K165" i="3"/>
  <c r="L165" i="3"/>
  <c r="L83" i="3"/>
  <c r="K83" i="3"/>
  <c r="K170" i="3"/>
  <c r="K160" i="3"/>
  <c r="K138" i="3"/>
  <c r="K112" i="3"/>
  <c r="K80" i="3"/>
  <c r="L153" i="3"/>
  <c r="K153" i="3"/>
  <c r="L132" i="3"/>
  <c r="L122" i="3"/>
  <c r="L175" i="3"/>
  <c r="K175" i="3"/>
  <c r="L130" i="3"/>
  <c r="K90" i="3"/>
  <c r="L135" i="3"/>
  <c r="K135" i="3"/>
  <c r="K81" i="3"/>
  <c r="L81" i="3"/>
  <c r="K177" i="3"/>
  <c r="L177" i="3"/>
  <c r="L171" i="3"/>
  <c r="K171" i="3"/>
  <c r="L154" i="3"/>
  <c r="K134" i="3"/>
  <c r="K120" i="3"/>
  <c r="K56" i="3"/>
  <c r="K186" i="3"/>
  <c r="K161" i="3"/>
  <c r="L186" i="3"/>
  <c r="L160" i="3"/>
  <c r="L152" i="3"/>
  <c r="K141" i="3"/>
  <c r="L141" i="3"/>
  <c r="K115" i="3"/>
  <c r="L92" i="3"/>
  <c r="L51" i="3"/>
  <c r="K51" i="3"/>
  <c r="K168" i="3"/>
  <c r="K152" i="3"/>
  <c r="K146" i="3"/>
  <c r="K136" i="3"/>
  <c r="K130" i="3"/>
  <c r="K96" i="3"/>
  <c r="K64" i="3"/>
  <c r="L156" i="3"/>
  <c r="L145" i="3"/>
  <c r="K145" i="3"/>
  <c r="L140" i="3"/>
  <c r="L129" i="3"/>
  <c r="K129" i="3"/>
  <c r="L123" i="3"/>
  <c r="K123" i="3"/>
  <c r="L91" i="3"/>
  <c r="K91" i="3"/>
  <c r="L59" i="3"/>
  <c r="K59" i="3"/>
  <c r="L114" i="3"/>
  <c r="L98" i="3"/>
  <c r="L82" i="3"/>
  <c r="L66" i="3"/>
  <c r="L50" i="3"/>
  <c r="K127" i="3"/>
  <c r="L127" i="3"/>
  <c r="K111" i="3"/>
  <c r="L111" i="3"/>
  <c r="K95" i="3"/>
  <c r="L95" i="3"/>
  <c r="K79" i="3"/>
  <c r="L79" i="3"/>
  <c r="K63" i="3"/>
  <c r="L63" i="3"/>
  <c r="K47" i="3"/>
  <c r="L47" i="3"/>
  <c r="K10" i="3"/>
  <c r="K6" i="3"/>
  <c r="L14" i="3"/>
  <c r="L10" i="3"/>
  <c r="K25" i="3"/>
  <c r="L25" i="3"/>
  <c r="K29" i="3"/>
  <c r="L29" i="3"/>
  <c r="K23" i="3"/>
  <c r="L23" i="3"/>
  <c r="L18" i="3"/>
  <c r="K18" i="3"/>
  <c r="K9" i="3"/>
  <c r="L9" i="3"/>
  <c r="K7" i="3"/>
  <c r="L7" i="3"/>
  <c r="L22" i="3"/>
  <c r="K22" i="3"/>
  <c r="K20" i="3"/>
  <c r="L20" i="3"/>
  <c r="K11" i="3"/>
  <c r="L11" i="3"/>
  <c r="K13" i="3"/>
  <c r="L13" i="3"/>
  <c r="K4" i="3"/>
  <c r="L4" i="3"/>
  <c r="K26" i="3"/>
  <c r="L26" i="3"/>
  <c r="K8" i="3"/>
  <c r="L8" i="3"/>
  <c r="L16" i="3"/>
  <c r="K15" i="3"/>
  <c r="L15" i="3"/>
  <c r="L24" i="3"/>
  <c r="K24" i="3"/>
  <c r="L5" i="3"/>
  <c r="K5" i="3"/>
  <c r="K27" i="3"/>
  <c r="L27" i="3"/>
  <c r="K17" i="3"/>
  <c r="L17" i="3"/>
  <c r="K28" i="3"/>
  <c r="L28" i="3"/>
  <c r="K21" i="3"/>
  <c r="L21" i="3"/>
  <c r="P124" i="3"/>
  <c r="Q124" i="3"/>
  <c r="N172" i="3"/>
  <c r="Q172" i="3"/>
  <c r="P56" i="3"/>
  <c r="Q56" i="3"/>
  <c r="L19" i="3"/>
  <c r="L185" i="3"/>
  <c r="Q171" i="3"/>
  <c r="Q82" i="3"/>
  <c r="Q18" i="3"/>
  <c r="P143" i="3"/>
  <c r="P145" i="3"/>
  <c r="Q145" i="3"/>
  <c r="P62" i="3"/>
  <c r="Q62" i="3"/>
  <c r="P107" i="3"/>
  <c r="Q107" i="3"/>
  <c r="P108" i="3"/>
  <c r="Q108" i="3"/>
  <c r="Q14" i="3"/>
  <c r="P14" i="3"/>
  <c r="E34" i="1"/>
  <c r="B78" i="3"/>
  <c r="E28" i="1"/>
  <c r="B51" i="3"/>
  <c r="B50" i="3"/>
  <c r="Q19" i="3"/>
  <c r="P19" i="3"/>
  <c r="M197" i="3"/>
  <c r="M198" i="3"/>
  <c r="Q12" i="3"/>
  <c r="Q197" i="3"/>
  <c r="Q198" i="3"/>
  <c r="P12" i="3"/>
  <c r="P197" i="3"/>
  <c r="P198" i="3"/>
  <c r="K31" i="3"/>
  <c r="L12" i="3"/>
  <c r="L197" i="3"/>
  <c r="L198" i="3"/>
  <c r="L164" i="3"/>
  <c r="K172" i="3"/>
  <c r="Q40" i="3"/>
  <c r="Q116" i="3"/>
  <c r="Q15" i="3"/>
  <c r="P15" i="3"/>
  <c r="P42" i="3"/>
  <c r="Q42" i="3"/>
  <c r="P115" i="3"/>
  <c r="P72" i="3"/>
  <c r="Q72" i="3"/>
  <c r="P103" i="3"/>
  <c r="Q103" i="3"/>
  <c r="Q91" i="3"/>
  <c r="P125" i="3"/>
  <c r="Q125" i="3"/>
  <c r="Q39" i="3"/>
  <c r="P39" i="3"/>
  <c r="P78" i="3"/>
  <c r="Q78" i="3"/>
  <c r="Q119" i="3"/>
  <c r="P126" i="3"/>
  <c r="Q126" i="3"/>
  <c r="Q57" i="3"/>
  <c r="P57" i="3"/>
  <c r="Q137" i="3"/>
  <c r="Q65" i="3"/>
  <c r="P65" i="3"/>
  <c r="Q83" i="3"/>
  <c r="P83" i="3"/>
  <c r="P168" i="3"/>
  <c r="Q168" i="3"/>
  <c r="Q71" i="3"/>
  <c r="P71" i="3"/>
  <c r="P121" i="3"/>
  <c r="Q121" i="3"/>
  <c r="P21" i="3"/>
  <c r="Q21" i="3"/>
  <c r="Q84" i="3"/>
  <c r="P84" i="3"/>
  <c r="O97" i="3"/>
  <c r="P97" i="3"/>
  <c r="K12" i="3"/>
  <c r="K197" i="3"/>
  <c r="K198" i="3"/>
  <c r="L32" i="3"/>
  <c r="P27" i="3"/>
  <c r="L162" i="3"/>
  <c r="L62" i="3"/>
  <c r="K14" i="3"/>
  <c r="Q154" i="3"/>
  <c r="Q79" i="3"/>
  <c r="P79" i="3"/>
  <c r="P25" i="3"/>
  <c r="Q25" i="3"/>
  <c r="C54" i="1"/>
  <c r="B134" i="3"/>
  <c r="B149" i="3"/>
  <c r="G53" i="1"/>
  <c r="Q76" i="3"/>
  <c r="I53" i="1"/>
  <c r="B157" i="3"/>
  <c r="C37" i="1"/>
  <c r="B73" i="3"/>
  <c r="I35" i="1"/>
  <c r="B95" i="3"/>
  <c r="G47" i="1"/>
  <c r="B121" i="3"/>
  <c r="I63" i="1"/>
  <c r="B189" i="3"/>
  <c r="B141" i="3"/>
  <c r="E53" i="1"/>
  <c r="C43" i="1"/>
  <c r="B101" i="3"/>
  <c r="G24" i="1"/>
  <c r="B54" i="3"/>
  <c r="C64" i="1"/>
  <c r="B166" i="3"/>
  <c r="I188" i="3"/>
  <c r="N188" i="3"/>
  <c r="I190" i="3"/>
  <c r="N190" i="3"/>
  <c r="F190" i="3"/>
  <c r="H193" i="3"/>
  <c r="G193" i="3"/>
  <c r="M193" i="3"/>
  <c r="F193" i="3"/>
  <c r="N50" i="3"/>
  <c r="N128" i="3"/>
  <c r="M160" i="3"/>
  <c r="N181" i="3"/>
  <c r="M68" i="3"/>
  <c r="N141" i="3"/>
  <c r="N89" i="3"/>
  <c r="N127" i="3"/>
  <c r="Q127" i="3"/>
  <c r="N133" i="3"/>
  <c r="N64" i="3"/>
  <c r="M155" i="3"/>
  <c r="N53" i="3"/>
  <c r="P172" i="3"/>
  <c r="N32" i="3"/>
  <c r="M23" i="3"/>
  <c r="O175" i="3"/>
  <c r="Q175" i="3"/>
  <c r="O114" i="3"/>
  <c r="M157" i="3"/>
  <c r="N86" i="3"/>
  <c r="P86" i="3"/>
  <c r="O69" i="3"/>
  <c r="M33" i="3"/>
  <c r="O161" i="3"/>
  <c r="N117" i="3"/>
  <c r="O33" i="3"/>
  <c r="O111" i="3"/>
  <c r="M161" i="3"/>
  <c r="N132" i="3"/>
  <c r="M89" i="3"/>
  <c r="M110" i="3"/>
  <c r="M133" i="3"/>
  <c r="N41" i="3"/>
  <c r="M120" i="3"/>
  <c r="M106" i="3"/>
  <c r="M32" i="3"/>
  <c r="N22" i="3"/>
  <c r="N169" i="3"/>
  <c r="Q97" i="3"/>
  <c r="N44" i="3"/>
  <c r="P44" i="3"/>
  <c r="N63" i="3"/>
  <c r="Q63" i="3"/>
  <c r="M75" i="3"/>
  <c r="N178" i="3"/>
  <c r="Q178" i="3"/>
  <c r="N77" i="3"/>
  <c r="N20" i="3"/>
  <c r="P20" i="3"/>
  <c r="M109" i="3"/>
  <c r="O179" i="3"/>
  <c r="Q179" i="3"/>
  <c r="M96" i="3"/>
  <c r="N31" i="3"/>
  <c r="Q31" i="3"/>
  <c r="N147" i="3"/>
  <c r="N182" i="3"/>
  <c r="J194" i="3"/>
  <c r="L194" i="3"/>
  <c r="U30" i="3"/>
  <c r="B128" i="3"/>
  <c r="B129" i="3"/>
  <c r="B117" i="3"/>
  <c r="B182" i="3"/>
  <c r="G64" i="1"/>
  <c r="O195" i="3"/>
  <c r="O191" i="3"/>
  <c r="O188" i="3"/>
  <c r="M192" i="3"/>
  <c r="O193" i="3"/>
  <c r="O194" i="3"/>
  <c r="O192" i="3"/>
  <c r="O190" i="3"/>
  <c r="M188" i="3"/>
  <c r="M190" i="3"/>
  <c r="M194" i="3"/>
  <c r="J188" i="3"/>
  <c r="K188" i="3"/>
  <c r="G195" i="3"/>
  <c r="H195" i="3"/>
  <c r="F195" i="3"/>
  <c r="F194" i="3"/>
  <c r="H190" i="3"/>
  <c r="L188" i="3"/>
  <c r="M191" i="3"/>
  <c r="B119" i="3"/>
  <c r="E63" i="1"/>
  <c r="B173" i="3"/>
  <c r="N189" i="3"/>
  <c r="F192" i="3"/>
  <c r="K194" i="3"/>
  <c r="M195" i="3"/>
  <c r="O189" i="3"/>
  <c r="F191" i="3"/>
  <c r="F189" i="3"/>
  <c r="H192" i="3"/>
  <c r="J195" i="3"/>
  <c r="J191" i="3"/>
  <c r="N194" i="3"/>
  <c r="M189" i="3"/>
  <c r="F188" i="3"/>
  <c r="G194" i="3"/>
  <c r="G192" i="3"/>
  <c r="G190" i="3"/>
  <c r="H191" i="3"/>
  <c r="I195" i="3"/>
  <c r="I193" i="3"/>
  <c r="I191" i="3"/>
  <c r="I189" i="3"/>
  <c r="K189" i="3"/>
  <c r="G189" i="3"/>
  <c r="P41" i="3"/>
  <c r="Q41" i="3"/>
  <c r="Q20" i="3"/>
  <c r="K190" i="3"/>
  <c r="L190" i="3"/>
  <c r="P188" i="3"/>
  <c r="Q188" i="3"/>
  <c r="P147" i="3"/>
  <c r="Q147" i="3"/>
  <c r="Q109" i="3"/>
  <c r="P109" i="3"/>
  <c r="P75" i="3"/>
  <c r="Q75" i="3"/>
  <c r="P169" i="3"/>
  <c r="Q169" i="3"/>
  <c r="P120" i="3"/>
  <c r="Q120" i="3"/>
  <c r="Q89" i="3"/>
  <c r="P89" i="3"/>
  <c r="P69" i="3"/>
  <c r="Q69" i="3"/>
  <c r="Q53" i="3"/>
  <c r="P53" i="3"/>
  <c r="Q181" i="3"/>
  <c r="P181" i="3"/>
  <c r="G25" i="1"/>
  <c r="B55" i="3"/>
  <c r="G48" i="1"/>
  <c r="B123" i="3"/>
  <c r="B122" i="3"/>
  <c r="C38" i="1"/>
  <c r="B75" i="3"/>
  <c r="B74" i="3"/>
  <c r="C55" i="1"/>
  <c r="B135" i="3"/>
  <c r="Q44" i="3"/>
  <c r="P63" i="3"/>
  <c r="P31" i="3"/>
  <c r="P191" i="3"/>
  <c r="Q191" i="3"/>
  <c r="Q22" i="3"/>
  <c r="P22" i="3"/>
  <c r="P117" i="3"/>
  <c r="Q117" i="3"/>
  <c r="Q155" i="3"/>
  <c r="P155" i="3"/>
  <c r="P193" i="3"/>
  <c r="Q193" i="3"/>
  <c r="G54" i="1"/>
  <c r="B150" i="3"/>
  <c r="P189" i="3"/>
  <c r="Q189" i="3"/>
  <c r="K192" i="3"/>
  <c r="L192" i="3"/>
  <c r="P195" i="3"/>
  <c r="Q195" i="3"/>
  <c r="P194" i="3"/>
  <c r="Q194" i="3"/>
  <c r="L189" i="3"/>
  <c r="Q96" i="3"/>
  <c r="P96" i="3"/>
  <c r="Q77" i="3"/>
  <c r="P77" i="3"/>
  <c r="P32" i="3"/>
  <c r="Q32" i="3"/>
  <c r="Q133" i="3"/>
  <c r="P133" i="3"/>
  <c r="Q161" i="3"/>
  <c r="P161" i="3"/>
  <c r="Q157" i="3"/>
  <c r="P157" i="3"/>
  <c r="Q64" i="3"/>
  <c r="P64" i="3"/>
  <c r="Q141" i="3"/>
  <c r="P141" i="3"/>
  <c r="P128" i="3"/>
  <c r="Q128" i="3"/>
  <c r="B167" i="3"/>
  <c r="C65" i="1"/>
  <c r="C44" i="1"/>
  <c r="B102" i="3"/>
  <c r="I64" i="1"/>
  <c r="B190" i="3"/>
  <c r="I36" i="1"/>
  <c r="B96" i="3"/>
  <c r="I54" i="1"/>
  <c r="B158" i="3"/>
  <c r="P178" i="3"/>
  <c r="P175" i="3"/>
  <c r="K191" i="3"/>
  <c r="L191" i="3"/>
  <c r="P192" i="3"/>
  <c r="Q192" i="3"/>
  <c r="P132" i="3"/>
  <c r="Q132" i="3"/>
  <c r="Q23" i="3"/>
  <c r="P23" i="3"/>
  <c r="P160" i="3"/>
  <c r="Q160" i="3"/>
  <c r="B174" i="3"/>
  <c r="E64" i="1"/>
  <c r="K195" i="3"/>
  <c r="L195" i="3"/>
  <c r="P190" i="3"/>
  <c r="Q190" i="3"/>
  <c r="B183" i="3"/>
  <c r="G65" i="1"/>
  <c r="P182" i="3"/>
  <c r="Q182" i="3"/>
  <c r="P106" i="3"/>
  <c r="Q106" i="3"/>
  <c r="P110" i="3"/>
  <c r="Q110" i="3"/>
  <c r="P111" i="3"/>
  <c r="Q111" i="3"/>
  <c r="Q33" i="3"/>
  <c r="P33" i="3"/>
  <c r="P114" i="3"/>
  <c r="Q114" i="3"/>
  <c r="Q68" i="3"/>
  <c r="P68" i="3"/>
  <c r="P50" i="3"/>
  <c r="Q50" i="3"/>
  <c r="K193" i="3"/>
  <c r="L193" i="3"/>
  <c r="E54" i="1"/>
  <c r="B142" i="3"/>
  <c r="P127" i="3"/>
  <c r="Q86" i="3"/>
  <c r="B79" i="3"/>
  <c r="E35" i="1"/>
  <c r="P179" i="3"/>
  <c r="E55" i="1"/>
  <c r="B143" i="3"/>
  <c r="I55" i="1"/>
  <c r="B159" i="3"/>
  <c r="I65" i="1"/>
  <c r="B191" i="3"/>
  <c r="B136" i="3"/>
  <c r="C56" i="1"/>
  <c r="B151" i="3"/>
  <c r="G55" i="1"/>
  <c r="I37" i="1"/>
  <c r="B97" i="3"/>
  <c r="C45" i="1"/>
  <c r="B103" i="3"/>
  <c r="G26" i="1"/>
  <c r="B56" i="3"/>
  <c r="E65" i="1"/>
  <c r="B175" i="3"/>
  <c r="E36" i="1"/>
  <c r="B80" i="3"/>
  <c r="G66" i="1"/>
  <c r="B184" i="3"/>
  <c r="B168" i="3"/>
  <c r="C66" i="1"/>
  <c r="B169" i="3"/>
  <c r="C67" i="1"/>
  <c r="E37" i="1"/>
  <c r="B81" i="3"/>
  <c r="G27" i="1"/>
  <c r="B57" i="3"/>
  <c r="I38" i="1"/>
  <c r="B99" i="3"/>
  <c r="B98" i="3"/>
  <c r="I56" i="1"/>
  <c r="B160" i="3"/>
  <c r="B137" i="3"/>
  <c r="C57" i="1"/>
  <c r="B152" i="3"/>
  <c r="G56" i="1"/>
  <c r="B185" i="3"/>
  <c r="G67" i="1"/>
  <c r="B176" i="3"/>
  <c r="E66" i="1"/>
  <c r="C46" i="1"/>
  <c r="B104" i="3"/>
  <c r="B192" i="3"/>
  <c r="I66" i="1"/>
  <c r="E56" i="1"/>
  <c r="B144" i="3"/>
  <c r="C58" i="1"/>
  <c r="B139" i="3"/>
  <c r="B138" i="3"/>
  <c r="E57" i="1"/>
  <c r="B145" i="3"/>
  <c r="C47" i="1"/>
  <c r="B105" i="3"/>
  <c r="E38" i="1"/>
  <c r="B83" i="3"/>
  <c r="B82" i="3"/>
  <c r="B186" i="3"/>
  <c r="G68" i="1"/>
  <c r="B187" i="3"/>
  <c r="I67" i="1"/>
  <c r="B193" i="3"/>
  <c r="E67" i="1"/>
  <c r="B177" i="3"/>
  <c r="G57" i="1"/>
  <c r="B153" i="3"/>
  <c r="C68" i="1"/>
  <c r="B171" i="3"/>
  <c r="B170" i="3"/>
  <c r="I57" i="1"/>
  <c r="B161" i="3"/>
  <c r="G28" i="1"/>
  <c r="B59" i="3"/>
  <c r="B58" i="3"/>
  <c r="B178" i="3"/>
  <c r="E68" i="1"/>
  <c r="B179" i="3"/>
  <c r="I58" i="1"/>
  <c r="B163" i="3"/>
  <c r="B162" i="3"/>
  <c r="G58" i="1"/>
  <c r="B155" i="3"/>
  <c r="B154" i="3"/>
  <c r="I68" i="1"/>
  <c r="B195" i="3"/>
  <c r="B194" i="3"/>
  <c r="E58" i="1"/>
  <c r="B147" i="3"/>
  <c r="B146" i="3"/>
  <c r="C48" i="1"/>
  <c r="B107" i="3"/>
  <c r="B106" i="3"/>
</calcChain>
</file>

<file path=xl/comments1.xml><?xml version="1.0" encoding="utf-8"?>
<comments xmlns="http://schemas.openxmlformats.org/spreadsheetml/2006/main">
  <authors>
    <author>NIEHS</author>
  </authors>
  <commentList>
    <comment ref="AU26" authorId="0">
      <text>
        <r>
          <rPr>
            <b/>
            <sz val="8"/>
            <color indexed="81"/>
            <rFont val="Tahoma"/>
            <family val="2"/>
          </rPr>
          <t>NIEHS:</t>
        </r>
        <r>
          <rPr>
            <sz val="8"/>
            <color indexed="81"/>
            <rFont val="Tahoma"/>
            <family val="2"/>
          </rPr>
          <t xml:space="preserve">
something weird in this well. The Luc value was 2860000, which doesn't fit anything. The renilla channel is always really high. I don't visibly see anything in the well. This point is clearly an outlier though and removed from this analysis</t>
        </r>
      </text>
    </comment>
  </commentList>
</comments>
</file>

<file path=xl/sharedStrings.xml><?xml version="1.0" encoding="utf-8"?>
<sst xmlns="http://schemas.openxmlformats.org/spreadsheetml/2006/main" count="495" uniqueCount="124">
  <si>
    <t>plate map</t>
  </si>
  <si>
    <t>1-3</t>
  </si>
  <si>
    <t>4-6</t>
  </si>
  <si>
    <t>7-9</t>
  </si>
  <si>
    <t>10-12</t>
  </si>
  <si>
    <t>A</t>
  </si>
  <si>
    <t>VEH</t>
  </si>
  <si>
    <t>B</t>
  </si>
  <si>
    <t>C</t>
  </si>
  <si>
    <t>D</t>
  </si>
  <si>
    <t>E</t>
  </si>
  <si>
    <t>F</t>
  </si>
  <si>
    <t>G</t>
  </si>
  <si>
    <t>H</t>
  </si>
  <si>
    <t>Assay name</t>
  </si>
  <si>
    <t>Assay date:</t>
  </si>
  <si>
    <t>Dose date:</t>
  </si>
  <si>
    <t>Plate seed date:</t>
  </si>
  <si>
    <t>Transfection date:</t>
  </si>
  <si>
    <t>Plasmid:</t>
  </si>
  <si>
    <t>Cells/well:</t>
  </si>
  <si>
    <t>copy and paste special values of the data sheet</t>
  </si>
  <si>
    <t>User: USER</t>
  </si>
  <si>
    <t>Path: C:\Program Files (x86)\BMG\CLARIOstar\User\Data\</t>
  </si>
  <si>
    <t>Test Name: DLR - Katie Pelch</t>
  </si>
  <si>
    <t>Luminescence</t>
  </si>
  <si>
    <t>1. Sum of Range 1 based on Raw Data (No filter)</t>
  </si>
  <si>
    <t>2. Sum of Range 2 based on Raw Data (No filter)</t>
  </si>
  <si>
    <t>3. Ratio based on Sum of Range 1 and Sum of Range 2 (calculated)</t>
  </si>
  <si>
    <t>plate 1:</t>
  </si>
  <si>
    <t>Plate 2:</t>
  </si>
  <si>
    <t>rep1</t>
  </si>
  <si>
    <t>rep2</t>
  </si>
  <si>
    <t>rep3</t>
  </si>
  <si>
    <t>avg veh</t>
  </si>
  <si>
    <t>avg</t>
  </si>
  <si>
    <t>sem</t>
  </si>
  <si>
    <t>other notes:</t>
  </si>
  <si>
    <t>raw data</t>
  </si>
  <si>
    <t>plate 1</t>
  </si>
  <si>
    <t>plate 2</t>
  </si>
  <si>
    <t>plate 3</t>
  </si>
  <si>
    <t>plate 4</t>
  </si>
  <si>
    <t>plate 5</t>
  </si>
  <si>
    <t>plate 6</t>
  </si>
  <si>
    <t>Test Name: CelltiterGLO</t>
  </si>
  <si>
    <t>Date: 2/9/2016</t>
  </si>
  <si>
    <t>ID1: 16.02.09</t>
  </si>
  <si>
    <t>ID2: cell titer glow</t>
  </si>
  <si>
    <t>Raw Data (No filter)</t>
  </si>
  <si>
    <t>Cell Titer Glow</t>
  </si>
  <si>
    <t>ID1: MDAkb2</t>
  </si>
  <si>
    <t>ID2: AR antagonism</t>
  </si>
  <si>
    <t>na</t>
  </si>
  <si>
    <t>AR</t>
  </si>
  <si>
    <t>avg 1 DHT</t>
  </si>
  <si>
    <t>A mistake happened while preparing 467 and 693. I added 10 uL of each to 247.5 ul media instead of the 2.5 uL I was supposed to add</t>
  </si>
  <si>
    <t>FC rel to DMSO veh</t>
  </si>
  <si>
    <t>% Max Response</t>
  </si>
  <si>
    <t>MDAkb2-Assy #3: Antagonize 1.0 nM T</t>
  </si>
  <si>
    <t>cell titer glow on 2/9/16</t>
  </si>
  <si>
    <t>Test ID: 763</t>
  </si>
  <si>
    <t>Test ID: 764</t>
  </si>
  <si>
    <t>Test ID: 765</t>
  </si>
  <si>
    <t>Test ID: 766</t>
  </si>
  <si>
    <t>Test ID: 767</t>
  </si>
  <si>
    <t>Test ID: 768</t>
  </si>
  <si>
    <t>Date: 2/11/2016</t>
  </si>
  <si>
    <t>Time: 11:24:44 AM</t>
  </si>
  <si>
    <t>Time: 12:05:10 PM</t>
  </si>
  <si>
    <t>Time: 12:49:41 PM</t>
  </si>
  <si>
    <t>Time: 1:31:55 PM</t>
  </si>
  <si>
    <t>Time: 2:11:34 PM</t>
  </si>
  <si>
    <t>Time: 2:51:33 PM</t>
  </si>
  <si>
    <t>ID3: T1.0plate1</t>
  </si>
  <si>
    <t>ID3: T1.0plate2</t>
  </si>
  <si>
    <t>ID3: T1.0plate3</t>
  </si>
  <si>
    <t>ID3: T1.0plate4</t>
  </si>
  <si>
    <t>ID3: T1.0plate5</t>
  </si>
  <si>
    <t>ID3: T1.0plate6</t>
  </si>
  <si>
    <t>Test ID: 745</t>
  </si>
  <si>
    <t>Test ID: 746</t>
  </si>
  <si>
    <t>Test ID: 747</t>
  </si>
  <si>
    <t>Test ID: 748</t>
  </si>
  <si>
    <t>Test ID: 749</t>
  </si>
  <si>
    <t>Test ID: 750</t>
  </si>
  <si>
    <t>Time: 11:38:13 AM</t>
  </si>
  <si>
    <t>Time: 11:41:46 AM</t>
  </si>
  <si>
    <t>Time: 11:47:07 AM</t>
  </si>
  <si>
    <t>Time: 11:50:55 AM</t>
  </si>
  <si>
    <t>Time: 11:54:15 AM</t>
  </si>
  <si>
    <t>Time: 11:57:39 AM</t>
  </si>
  <si>
    <t>ID3: T plate1</t>
  </si>
  <si>
    <t>ID3: T plate2</t>
  </si>
  <si>
    <t>ID3: T plate3</t>
  </si>
  <si>
    <t>ID3: T plate4</t>
  </si>
  <si>
    <t>ID3: T plate5</t>
  </si>
  <si>
    <t>ID3: T plate6</t>
  </si>
  <si>
    <t>white plate for cell titer glow, clear plate for luciferase assay. Plate 1, column 1-3 agonist mode, T dose response. All other columns are in the presence of 1 nM T. Note that only the fluorescent signal was used as these are stable cells not expressing the control plasmid</t>
  </si>
  <si>
    <t>1 T</t>
  </si>
  <si>
    <t>467 + 1 T</t>
  </si>
  <si>
    <t>693 + 1 T</t>
  </si>
  <si>
    <t>T</t>
  </si>
  <si>
    <t>Flut + 1 T</t>
  </si>
  <si>
    <t>854 + 1 T</t>
  </si>
  <si>
    <t>956 + 1 T</t>
  </si>
  <si>
    <t>863 + 1 T</t>
  </si>
  <si>
    <t>494 + 1 T</t>
  </si>
  <si>
    <t>983 + 1 T</t>
  </si>
  <si>
    <t>848 + 1 T</t>
  </si>
  <si>
    <t>465 + 1 T</t>
  </si>
  <si>
    <t>667 + 1 T</t>
  </si>
  <si>
    <t>996 + 1 T</t>
  </si>
  <si>
    <t>489 + 1 T</t>
  </si>
  <si>
    <t>567 + 1 T</t>
  </si>
  <si>
    <t>696 + 1 T</t>
  </si>
  <si>
    <t>399 + 1 T</t>
  </si>
  <si>
    <t>359 + 1 T</t>
  </si>
  <si>
    <t>639 + 1 T</t>
  </si>
  <si>
    <t>556 + 1 T</t>
  </si>
  <si>
    <t>111 + 1 T</t>
  </si>
  <si>
    <t>222 + 1 T</t>
  </si>
  <si>
    <t>333 + 1 T</t>
  </si>
  <si>
    <t>698 + 1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</si>
</sst>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3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  <xf numFmtId="11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2" fontId="0" fillId="3" borderId="8" xfId="0" applyNumberFormat="1" applyFill="1" applyBorder="1"/>
    <xf numFmtId="0" fontId="2" fillId="3" borderId="8" xfId="0" applyFont="1" applyFill="1" applyBorder="1" applyAlignment="1">
      <alignment horizontal="right"/>
    </xf>
    <xf numFmtId="2" fontId="2" fillId="2" borderId="0" xfId="0" applyNumberFormat="1" applyFont="1" applyFill="1"/>
    <xf numFmtId="0" fontId="2" fillId="3" borderId="0" xfId="0" applyFont="1" applyFill="1"/>
    <xf numFmtId="2" fontId="2" fillId="2" borderId="8" xfId="0" applyNumberFormat="1" applyFont="1" applyFill="1" applyBorder="1" applyAlignment="1">
      <alignment horizontal="right"/>
    </xf>
    <xf numFmtId="0" fontId="0" fillId="4" borderId="0" xfId="0" applyFill="1"/>
    <xf numFmtId="0" fontId="2" fillId="4" borderId="8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/>
    <xf numFmtId="0" fontId="2" fillId="3" borderId="7" xfId="0" applyFont="1" applyFill="1" applyBorder="1" applyAlignment="1">
      <alignment horizontal="right"/>
    </xf>
    <xf numFmtId="2" fontId="0" fillId="3" borderId="5" xfId="0" applyNumberFormat="1" applyFill="1" applyBorder="1"/>
    <xf numFmtId="2" fontId="0" fillId="3" borderId="7" xfId="0" applyNumberFormat="1" applyFill="1" applyBorder="1"/>
    <xf numFmtId="0" fontId="0" fillId="3" borderId="5" xfId="0" applyFill="1" applyBorder="1"/>
    <xf numFmtId="0" fontId="2" fillId="3" borderId="5" xfId="0" applyFont="1" applyFill="1" applyBorder="1" applyAlignment="1">
      <alignment horizontal="center"/>
    </xf>
    <xf numFmtId="0" fontId="0" fillId="4" borderId="5" xfId="0" applyFill="1" applyBorder="1"/>
    <xf numFmtId="0" fontId="2" fillId="4" borderId="7" xfId="0" applyFont="1" applyFill="1" applyBorder="1" applyAlignment="1">
      <alignment horizontal="right"/>
    </xf>
    <xf numFmtId="9" fontId="0" fillId="4" borderId="0" xfId="1" applyFont="1" applyFill="1"/>
    <xf numFmtId="9" fontId="0" fillId="4" borderId="5" xfId="1" applyFont="1" applyFill="1" applyBorder="1"/>
    <xf numFmtId="9" fontId="0" fillId="4" borderId="8" xfId="1" applyFont="1" applyFill="1" applyBorder="1"/>
    <xf numFmtId="9" fontId="0" fillId="4" borderId="7" xfId="1" applyFont="1" applyFill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2" fontId="2" fillId="3" borderId="5" xfId="0" applyNumberFormat="1" applyFont="1" applyFill="1" applyBorder="1"/>
    <xf numFmtId="9" fontId="0" fillId="4" borderId="0" xfId="1" applyFont="1" applyFill="1" applyBorder="1"/>
    <xf numFmtId="0" fontId="2" fillId="4" borderId="6" xfId="0" applyFont="1" applyFill="1" applyBorder="1" applyAlignment="1">
      <alignment horizontal="right"/>
    </xf>
    <xf numFmtId="2" fontId="0" fillId="3" borderId="6" xfId="0" applyNumberFormat="1" applyFill="1" applyBorder="1"/>
    <xf numFmtId="0" fontId="0" fillId="5" borderId="0" xfId="0" applyFill="1"/>
    <xf numFmtId="0" fontId="0" fillId="5" borderId="5" xfId="0" applyFill="1" applyBorder="1"/>
    <xf numFmtId="0" fontId="0" fillId="5" borderId="0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2" xfId="0" applyFill="1" applyBorder="1"/>
    <xf numFmtId="1" fontId="0" fillId="5" borderId="0" xfId="1" applyNumberFormat="1" applyFont="1" applyFill="1"/>
    <xf numFmtId="1" fontId="0" fillId="5" borderId="5" xfId="1" applyNumberFormat="1" applyFont="1" applyFill="1" applyBorder="1"/>
    <xf numFmtId="1" fontId="0" fillId="5" borderId="8" xfId="1" applyNumberFormat="1" applyFont="1" applyFill="1" applyBorder="1"/>
    <xf numFmtId="1" fontId="0" fillId="5" borderId="7" xfId="1" applyNumberFormat="1" applyFont="1" applyFill="1" applyBorder="1"/>
    <xf numFmtId="1" fontId="0" fillId="5" borderId="3" xfId="1" applyNumberFormat="1" applyFont="1" applyFill="1" applyBorder="1"/>
    <xf numFmtId="1" fontId="0" fillId="5" borderId="2" xfId="1" applyNumberFormat="1" applyFont="1" applyFill="1" applyBorder="1"/>
    <xf numFmtId="1" fontId="0" fillId="5" borderId="0" xfId="0" applyNumberFormat="1" applyFill="1" applyBorder="1"/>
    <xf numFmtId="1" fontId="0" fillId="5" borderId="5" xfId="0" applyNumberFormat="1" applyFill="1" applyBorder="1"/>
    <xf numFmtId="1" fontId="0" fillId="5" borderId="0" xfId="1" applyNumberFormat="1" applyFont="1" applyFill="1" applyBorder="1"/>
    <xf numFmtId="1" fontId="5" fillId="5" borderId="8" xfId="0" applyNumberFormat="1" applyFont="1" applyFill="1" applyBorder="1"/>
    <xf numFmtId="1" fontId="5" fillId="5" borderId="7" xfId="0" applyNumberFormat="1" applyFont="1" applyFill="1" applyBorder="1"/>
    <xf numFmtId="1" fontId="5" fillId="5" borderId="0" xfId="0" applyNumberFormat="1" applyFont="1" applyFill="1" applyBorder="1"/>
    <xf numFmtId="1" fontId="5" fillId="5" borderId="5" xfId="0" applyNumberFormat="1" applyFont="1" applyFill="1" applyBorder="1"/>
    <xf numFmtId="1" fontId="5" fillId="5" borderId="0" xfId="1" applyNumberFormat="1" applyFont="1" applyFill="1" applyBorder="1"/>
    <xf numFmtId="1" fontId="5" fillId="5" borderId="5" xfId="1" applyNumberFormat="1" applyFont="1" applyFill="1" applyBorder="1"/>
    <xf numFmtId="1" fontId="5" fillId="5" borderId="8" xfId="1" applyNumberFormat="1" applyFont="1" applyFill="1" applyBorder="1"/>
    <xf numFmtId="1" fontId="5" fillId="5" borderId="7" xfId="1" applyNumberFormat="1" applyFont="1" applyFill="1" applyBorder="1"/>
    <xf numFmtId="2" fontId="0" fillId="3" borderId="2" xfId="0" applyNumberFormat="1" applyFill="1" applyBorder="1"/>
    <xf numFmtId="0" fontId="0" fillId="0" borderId="9" xfId="0" applyBorder="1"/>
    <xf numFmtId="9" fontId="0" fillId="4" borderId="9" xfId="1" applyFont="1" applyFill="1" applyBorder="1"/>
    <xf numFmtId="9" fontId="0" fillId="4" borderId="10" xfId="1" applyFont="1" applyFill="1" applyBorder="1"/>
    <xf numFmtId="1" fontId="0" fillId="5" borderId="9" xfId="1" applyNumberFormat="1" applyFont="1" applyFill="1" applyBorder="1"/>
    <xf numFmtId="1" fontId="0" fillId="5" borderId="10" xfId="1" applyNumberFormat="1" applyFont="1" applyFill="1" applyBorder="1"/>
    <xf numFmtId="1" fontId="5" fillId="5" borderId="9" xfId="1" applyNumberFormat="1" applyFont="1" applyFill="1" applyBorder="1"/>
    <xf numFmtId="1" fontId="5" fillId="5" borderId="10" xfId="1" applyNumberFormat="1" applyFont="1" applyFill="1" applyBorder="1"/>
    <xf numFmtId="164" fontId="0" fillId="2" borderId="0" xfId="4" applyNumberFormat="1" applyFont="1" applyFill="1"/>
    <xf numFmtId="164" fontId="2" fillId="2" borderId="0" xfId="4" applyNumberFormat="1" applyFont="1" applyFill="1"/>
    <xf numFmtId="164" fontId="2" fillId="2" borderId="5" xfId="4" applyNumberFormat="1" applyFont="1" applyFill="1" applyBorder="1"/>
    <xf numFmtId="164" fontId="2" fillId="2" borderId="8" xfId="4" applyNumberFormat="1" applyFont="1" applyFill="1" applyBorder="1" applyAlignment="1">
      <alignment horizontal="right"/>
    </xf>
    <xf numFmtId="164" fontId="2" fillId="2" borderId="7" xfId="4" applyNumberFormat="1" applyFont="1" applyFill="1" applyBorder="1" applyAlignment="1">
      <alignment horizontal="right"/>
    </xf>
    <xf numFmtId="164" fontId="0" fillId="2" borderId="5" xfId="4" applyNumberFormat="1" applyFont="1" applyFill="1" applyBorder="1"/>
    <xf numFmtId="2" fontId="5" fillId="3" borderId="0" xfId="0" applyNumberFormat="1" applyFont="1" applyFill="1"/>
    <xf numFmtId="2" fontId="5" fillId="3" borderId="5" xfId="0" applyNumberFormat="1" applyFont="1" applyFill="1" applyBorder="1"/>
    <xf numFmtId="2" fontId="5" fillId="3" borderId="11" xfId="0" applyNumberFormat="1" applyFont="1" applyFill="1" applyBorder="1"/>
    <xf numFmtId="2" fontId="5" fillId="3" borderId="9" xfId="0" applyNumberFormat="1" applyFont="1" applyFill="1" applyBorder="1"/>
    <xf numFmtId="2" fontId="5" fillId="3" borderId="10" xfId="0" applyNumberFormat="1" applyFont="1" applyFill="1" applyBorder="1"/>
    <xf numFmtId="2" fontId="5" fillId="3" borderId="6" xfId="0" applyNumberFormat="1" applyFont="1" applyFill="1" applyBorder="1"/>
    <xf numFmtId="2" fontId="5" fillId="3" borderId="8" xfId="0" applyNumberFormat="1" applyFont="1" applyFill="1" applyBorder="1"/>
    <xf numFmtId="2" fontId="5" fillId="3" borderId="7" xfId="0" applyNumberFormat="1" applyFont="1" applyFill="1" applyBorder="1"/>
    <xf numFmtId="0" fontId="0" fillId="0" borderId="2" xfId="0" applyFont="1" applyBorder="1"/>
    <xf numFmtId="164" fontId="0" fillId="0" borderId="0" xfId="4" applyNumberFormat="1" applyFont="1"/>
    <xf numFmtId="164" fontId="2" fillId="0" borderId="0" xfId="4" applyNumberFormat="1" applyFont="1" applyFill="1" applyBorder="1" applyAlignment="1">
      <alignment horizontal="center"/>
    </xf>
    <xf numFmtId="164" fontId="2" fillId="0" borderId="0" xfId="4" applyNumberFormat="1" applyFont="1" applyAlignment="1">
      <alignment horizontal="center"/>
    </xf>
    <xf numFmtId="164" fontId="0" fillId="0" borderId="0" xfId="0" applyNumberFormat="1"/>
    <xf numFmtId="9" fontId="0" fillId="0" borderId="0" xfId="1" applyFont="1" applyFill="1" applyBorder="1" applyAlignment="1">
      <alignment horizontal="right"/>
    </xf>
    <xf numFmtId="9" fontId="0" fillId="0" borderId="0" xfId="1" applyFont="1"/>
    <xf numFmtId="0" fontId="2" fillId="5" borderId="8" xfId="0" applyFont="1" applyFill="1" applyBorder="1"/>
    <xf numFmtId="0" fontId="2" fillId="5" borderId="7" xfId="0" applyFont="1" applyFill="1" applyBorder="1"/>
    <xf numFmtId="0" fontId="7" fillId="5" borderId="0" xfId="0" applyFont="1" applyFill="1"/>
    <xf numFmtId="0" fontId="0" fillId="5" borderId="0" xfId="0" applyFont="1" applyFill="1"/>
    <xf numFmtId="0" fontId="0" fillId="5" borderId="8" xfId="0" applyFont="1" applyFill="1" applyBorder="1"/>
    <xf numFmtId="1" fontId="1" fillId="5" borderId="0" xfId="1" applyNumberFormat="1" applyFont="1" applyFill="1"/>
    <xf numFmtId="1" fontId="1" fillId="5" borderId="8" xfId="1" applyNumberFormat="1" applyFont="1" applyFill="1" applyBorder="1"/>
    <xf numFmtId="1" fontId="1" fillId="5" borderId="9" xfId="1" applyNumberFormat="1" applyFont="1" applyFill="1" applyBorder="1"/>
    <xf numFmtId="1" fontId="1" fillId="5" borderId="4" xfId="1" applyNumberFormat="1" applyFont="1" applyFill="1" applyBorder="1"/>
    <xf numFmtId="1" fontId="1" fillId="5" borderId="1" xfId="1" applyNumberFormat="1" applyFont="1" applyFill="1" applyBorder="1"/>
    <xf numFmtId="1" fontId="0" fillId="2" borderId="0" xfId="4" applyNumberFormat="1" applyFont="1" applyFill="1"/>
    <xf numFmtId="1" fontId="0" fillId="2" borderId="8" xfId="4" applyNumberFormat="1" applyFont="1" applyFill="1" applyBorder="1"/>
    <xf numFmtId="1" fontId="0" fillId="2" borderId="9" xfId="4" applyNumberFormat="1" applyFont="1" applyFill="1" applyBorder="1"/>
    <xf numFmtId="1" fontId="0" fillId="2" borderId="2" xfId="4" applyNumberFormat="1" applyFont="1" applyFill="1" applyBorder="1"/>
    <xf numFmtId="1" fontId="0" fillId="2" borderId="5" xfId="4" applyNumberFormat="1" applyFont="1" applyFill="1" applyBorder="1"/>
    <xf numFmtId="1" fontId="0" fillId="2" borderId="7" xfId="4" applyNumberFormat="1" applyFont="1" applyFill="1" applyBorder="1"/>
    <xf numFmtId="1" fontId="0" fillId="2" borderId="10" xfId="4" applyNumberFormat="1" applyFont="1" applyFill="1" applyBorder="1"/>
    <xf numFmtId="1" fontId="2" fillId="2" borderId="0" xfId="0" applyNumberFormat="1" applyFont="1" applyFill="1"/>
    <xf numFmtId="9" fontId="0" fillId="4" borderId="1" xfId="1" applyFont="1" applyFill="1" applyBorder="1"/>
    <xf numFmtId="9" fontId="0" fillId="4" borderId="3" xfId="1" applyFont="1" applyFill="1" applyBorder="1"/>
    <xf numFmtId="9" fontId="0" fillId="4" borderId="2" xfId="1" applyFont="1" applyFill="1" applyBorder="1"/>
    <xf numFmtId="1" fontId="0" fillId="4" borderId="5" xfId="0" applyNumberFormat="1" applyFill="1" applyBorder="1"/>
    <xf numFmtId="0" fontId="7" fillId="0" borderId="0" xfId="0" applyFont="1"/>
    <xf numFmtId="164" fontId="7" fillId="2" borderId="0" xfId="4" applyNumberFormat="1" applyFont="1" applyFill="1"/>
    <xf numFmtId="164" fontId="7" fillId="2" borderId="5" xfId="4" applyNumberFormat="1" applyFont="1" applyFill="1" applyBorder="1"/>
    <xf numFmtId="2" fontId="7" fillId="2" borderId="0" xfId="0" applyNumberFormat="1" applyFont="1" applyFill="1"/>
    <xf numFmtId="0" fontId="7" fillId="3" borderId="0" xfId="0" applyFont="1" applyFill="1"/>
    <xf numFmtId="0" fontId="7" fillId="3" borderId="5" xfId="0" applyFont="1" applyFill="1" applyBorder="1"/>
    <xf numFmtId="0" fontId="7" fillId="4" borderId="0" xfId="0" applyFont="1" applyFill="1"/>
    <xf numFmtId="0" fontId="7" fillId="4" borderId="5" xfId="0" applyFont="1" applyFill="1" applyBorder="1"/>
    <xf numFmtId="0" fontId="7" fillId="5" borderId="5" xfId="0" applyFont="1" applyFill="1" applyBorder="1"/>
    <xf numFmtId="0" fontId="7" fillId="5" borderId="0" xfId="0" applyFont="1" applyFill="1" applyBorder="1"/>
    <xf numFmtId="0" fontId="6" fillId="0" borderId="3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6" xfId="0" applyFont="1" applyBorder="1"/>
    <xf numFmtId="0" fontId="6" fillId="0" borderId="7" xfId="0" applyFont="1" applyBorder="1"/>
    <xf numFmtId="9" fontId="6" fillId="4" borderId="5" xfId="1" applyFont="1" applyFill="1" applyBorder="1"/>
    <xf numFmtId="9" fontId="6" fillId="4" borderId="10" xfId="1" applyFont="1" applyFill="1" applyBorder="1"/>
    <xf numFmtId="0" fontId="0" fillId="0" borderId="5" xfId="0" applyFont="1" applyBorder="1"/>
    <xf numFmtId="0" fontId="0" fillId="0" borderId="7" xfId="0" applyFont="1" applyBorder="1"/>
    <xf numFmtId="1" fontId="1" fillId="2" borderId="0" xfId="4" applyNumberFormat="1" applyFont="1" applyFill="1"/>
    <xf numFmtId="1" fontId="1" fillId="2" borderId="5" xfId="4" applyNumberFormat="1" applyFont="1" applyFill="1" applyBorder="1"/>
    <xf numFmtId="1" fontId="1" fillId="2" borderId="9" xfId="4" applyNumberFormat="1" applyFont="1" applyFill="1" applyBorder="1"/>
    <xf numFmtId="1" fontId="1" fillId="2" borderId="10" xfId="4" applyNumberFormat="1" applyFont="1" applyFill="1" applyBorder="1"/>
    <xf numFmtId="2" fontId="0" fillId="3" borderId="8" xfId="0" applyNumberFormat="1" applyFont="1" applyFill="1" applyBorder="1"/>
    <xf numFmtId="2" fontId="0" fillId="3" borderId="7" xfId="0" applyNumberFormat="1" applyFont="1" applyFill="1" applyBorder="1"/>
    <xf numFmtId="2" fontId="0" fillId="3" borderId="0" xfId="0" applyNumberFormat="1" applyFont="1" applyFill="1"/>
    <xf numFmtId="2" fontId="0" fillId="3" borderId="5" xfId="0" applyNumberFormat="1" applyFont="1" applyFill="1" applyBorder="1"/>
    <xf numFmtId="2" fontId="0" fillId="3" borderId="9" xfId="0" applyNumberFormat="1" applyFont="1" applyFill="1" applyBorder="1"/>
    <xf numFmtId="2" fontId="0" fillId="3" borderId="10" xfId="0" applyNumberFormat="1" applyFont="1" applyFill="1" applyBorder="1"/>
    <xf numFmtId="1" fontId="6" fillId="2" borderId="8" xfId="4" applyNumberFormat="1" applyFont="1" applyFill="1" applyBorder="1"/>
    <xf numFmtId="1" fontId="6" fillId="2" borderId="7" xfId="4" applyNumberFormat="1" applyFont="1" applyFill="1" applyBorder="1"/>
    <xf numFmtId="2" fontId="6" fillId="3" borderId="6" xfId="0" applyNumberFormat="1" applyFont="1" applyFill="1" applyBorder="1"/>
    <xf numFmtId="2" fontId="6" fillId="3" borderId="8" xfId="0" applyNumberFormat="1" applyFont="1" applyFill="1" applyBorder="1"/>
    <xf numFmtId="2" fontId="6" fillId="3" borderId="7" xfId="0" applyNumberFormat="1" applyFont="1" applyFill="1" applyBorder="1"/>
    <xf numFmtId="9" fontId="6" fillId="4" borderId="8" xfId="1" applyFont="1" applyFill="1" applyBorder="1"/>
    <xf numFmtId="9" fontId="6" fillId="4" borderId="7" xfId="1" applyFont="1" applyFill="1" applyBorder="1"/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2" borderId="0" xfId="4" applyNumberFormat="1" applyFont="1" applyFill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/>
    </xf>
  </cellXfs>
  <cellStyles count="135">
    <cellStyle name="Comma" xfId="4" builtinId="3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99"/>
      <color rgb="FFCC99FF"/>
      <color rgb="FFFF9900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'enter cell titer glow data here'!$DG$22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'enter cell titer glow data here'!$CU$19:$DF$19</c:f>
              <c:numCache>
                <c:formatCode>_(* #,##0_);_(* \(#,##0\);_(* "-"??_);_(@_)</c:formatCode>
                <c:ptCount val="12"/>
              </c:numCache>
            </c:numRef>
          </c:xVal>
          <c:yVal>
            <c:numRef>
              <c:f>'enter cell titer glow data here'!$CU$22:$DF$22</c:f>
              <c:numCache>
                <c:formatCode>_(* #,##0_);_(* \(#,##0\);_(* "-"??_);_(@_)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12032"/>
        <c:axId val="166731040"/>
      </c:scatterChart>
      <c:valAx>
        <c:axId val="16741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C/well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6731040"/>
        <c:crosses val="autoZero"/>
        <c:crossBetween val="midCat"/>
      </c:valAx>
      <c:valAx>
        <c:axId val="166731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FLU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7412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222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22"/>
          <c:order val="2"/>
          <c:tx>
            <c:strRef>
              <c:f>Calculations!$B$180</c:f>
              <c:strCache>
                <c:ptCount val="1"/>
                <c:pt idx="0">
                  <c:v>222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Calculations!$Q$180:$Q$187</c:f>
                <c:numCache>
                  <c:formatCode>General</c:formatCode>
                  <c:ptCount val="8"/>
                  <c:pt idx="0">
                    <c:v>0.0312230197243743</c:v>
                  </c:pt>
                  <c:pt idx="1">
                    <c:v>0.0561756987233021</c:v>
                  </c:pt>
                  <c:pt idx="2">
                    <c:v>0.0761268886724064</c:v>
                  </c:pt>
                  <c:pt idx="3">
                    <c:v>0.00492127349868045</c:v>
                  </c:pt>
                  <c:pt idx="4">
                    <c:v>0.0202481953708593</c:v>
                  </c:pt>
                  <c:pt idx="5">
                    <c:v>0.0210173212166608</c:v>
                  </c:pt>
                  <c:pt idx="6">
                    <c:v>0.0378561389540869</c:v>
                  </c:pt>
                  <c:pt idx="7">
                    <c:v>0.0174421869984692</c:v>
                  </c:pt>
                </c:numCache>
              </c:numRef>
            </c:plus>
            <c:minus>
              <c:numRef>
                <c:f>Calculations!$Q$180:$Q$186</c:f>
                <c:numCache>
                  <c:formatCode>General</c:formatCode>
                  <c:ptCount val="7"/>
                  <c:pt idx="0">
                    <c:v>0.0312230197243743</c:v>
                  </c:pt>
                  <c:pt idx="1">
                    <c:v>0.0561756987233021</c:v>
                  </c:pt>
                  <c:pt idx="2">
                    <c:v>0.0761268886724064</c:v>
                  </c:pt>
                  <c:pt idx="3">
                    <c:v>0.00492127349868045</c:v>
                  </c:pt>
                  <c:pt idx="4">
                    <c:v>0.0202481953708593</c:v>
                  </c:pt>
                  <c:pt idx="5">
                    <c:v>0.0210173212166608</c:v>
                  </c:pt>
                  <c:pt idx="6">
                    <c:v>0.0378561389540869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Calculations!$P$180:$P$187</c:f>
              <c:numCache>
                <c:formatCode>0%</c:formatCode>
                <c:ptCount val="8"/>
                <c:pt idx="0">
                  <c:v>0.842222550329118</c:v>
                </c:pt>
                <c:pt idx="1">
                  <c:v>0.768353860997895</c:v>
                </c:pt>
                <c:pt idx="2">
                  <c:v>0.562920410805094</c:v>
                </c:pt>
                <c:pt idx="3">
                  <c:v>0.731888213217595</c:v>
                </c:pt>
                <c:pt idx="4">
                  <c:v>0.681248347543032</c:v>
                </c:pt>
                <c:pt idx="5">
                  <c:v>0.702969787077701</c:v>
                </c:pt>
                <c:pt idx="6">
                  <c:v>0.683593548807999</c:v>
                </c:pt>
                <c:pt idx="7">
                  <c:v>0.795459305779221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7135856"/>
        <c:axId val="-147313408"/>
      </c:scatterChart>
      <c:valAx>
        <c:axId val="-14713585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47313408"/>
        <c:crosses val="autoZero"/>
        <c:crossBetween val="midCat"/>
      </c:valAx>
      <c:valAx>
        <c:axId val="-147313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-147135856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111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21"/>
          <c:order val="2"/>
          <c:tx>
            <c:strRef>
              <c:f>Calculations!$B$172</c:f>
              <c:strCache>
                <c:ptCount val="1"/>
                <c:pt idx="0">
                  <c:v>111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Calculations!$Q$172:$Q$179</c:f>
                <c:numCache>
                  <c:formatCode>General</c:formatCode>
                  <c:ptCount val="8"/>
                  <c:pt idx="0">
                    <c:v>0.0609600491893909</c:v>
                  </c:pt>
                  <c:pt idx="1">
                    <c:v>0.0174873054314166</c:v>
                  </c:pt>
                  <c:pt idx="2">
                    <c:v>0.0452479256723179</c:v>
                  </c:pt>
                  <c:pt idx="3">
                    <c:v>0.0357036721956221</c:v>
                  </c:pt>
                  <c:pt idx="4">
                    <c:v>0.0471188854202822</c:v>
                  </c:pt>
                  <c:pt idx="5">
                    <c:v>0.0463128544942443</c:v>
                  </c:pt>
                  <c:pt idx="6">
                    <c:v>0.0231723195492751</c:v>
                  </c:pt>
                  <c:pt idx="7">
                    <c:v>0.0182710531424049</c:v>
                  </c:pt>
                </c:numCache>
              </c:numRef>
            </c:plus>
            <c:minus>
              <c:numRef>
                <c:f>Calculations!$Q$172:$Q$179</c:f>
                <c:numCache>
                  <c:formatCode>General</c:formatCode>
                  <c:ptCount val="8"/>
                  <c:pt idx="0">
                    <c:v>0.0609600491893909</c:v>
                  </c:pt>
                  <c:pt idx="1">
                    <c:v>0.0174873054314166</c:v>
                  </c:pt>
                  <c:pt idx="2">
                    <c:v>0.0452479256723179</c:v>
                  </c:pt>
                  <c:pt idx="3">
                    <c:v>0.0357036721956221</c:v>
                  </c:pt>
                  <c:pt idx="4">
                    <c:v>0.0471188854202822</c:v>
                  </c:pt>
                  <c:pt idx="5">
                    <c:v>0.0463128544942443</c:v>
                  </c:pt>
                  <c:pt idx="6">
                    <c:v>0.0231723195492751</c:v>
                  </c:pt>
                  <c:pt idx="7">
                    <c:v>0.0182710531424049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Calculations!$P$172:$P$179</c:f>
              <c:numCache>
                <c:formatCode>0%</c:formatCode>
                <c:ptCount val="8"/>
                <c:pt idx="0">
                  <c:v>0.767701462402956</c:v>
                </c:pt>
                <c:pt idx="1">
                  <c:v>0.728207311671411</c:v>
                </c:pt>
                <c:pt idx="2">
                  <c:v>0.596948148046409</c:v>
                </c:pt>
                <c:pt idx="3">
                  <c:v>0.642135334938005</c:v>
                </c:pt>
                <c:pt idx="4">
                  <c:v>0.680760765435236</c:v>
                </c:pt>
                <c:pt idx="5">
                  <c:v>0.635618216342241</c:v>
                </c:pt>
                <c:pt idx="6">
                  <c:v>0.645984486648148</c:v>
                </c:pt>
                <c:pt idx="7">
                  <c:v>0.705912448108559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54064"/>
        <c:axId val="-147398288"/>
      </c:scatterChart>
      <c:valAx>
        <c:axId val="9815406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47398288"/>
        <c:crosses val="autoZero"/>
        <c:crossBetween val="midCat"/>
      </c:valAx>
      <c:valAx>
        <c:axId val="-147398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98154064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556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20"/>
          <c:order val="2"/>
          <c:tx>
            <c:strRef>
              <c:f>Calculations!$B$164</c:f>
              <c:strCache>
                <c:ptCount val="1"/>
                <c:pt idx="0">
                  <c:v>556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Calculations!$Q$164:$Q$171</c:f>
                <c:numCache>
                  <c:formatCode>General</c:formatCode>
                  <c:ptCount val="8"/>
                  <c:pt idx="0">
                    <c:v>0.0184758721675843</c:v>
                  </c:pt>
                  <c:pt idx="1">
                    <c:v>0.0218774764059917</c:v>
                  </c:pt>
                  <c:pt idx="2">
                    <c:v>0.084507385491138</c:v>
                  </c:pt>
                  <c:pt idx="3">
                    <c:v>0.05707184329416</c:v>
                  </c:pt>
                  <c:pt idx="4">
                    <c:v>0.0558412242456748</c:v>
                  </c:pt>
                  <c:pt idx="5">
                    <c:v>0.038671048353926</c:v>
                  </c:pt>
                  <c:pt idx="6">
                    <c:v>0.0307084840476365</c:v>
                  </c:pt>
                  <c:pt idx="7">
                    <c:v>0.0267804156997262</c:v>
                  </c:pt>
                </c:numCache>
              </c:numRef>
            </c:plus>
            <c:minus>
              <c:numRef>
                <c:f>Calculations!$Q$164:$Q$171</c:f>
                <c:numCache>
                  <c:formatCode>General</c:formatCode>
                  <c:ptCount val="8"/>
                  <c:pt idx="0">
                    <c:v>0.0184758721675843</c:v>
                  </c:pt>
                  <c:pt idx="1">
                    <c:v>0.0218774764059917</c:v>
                  </c:pt>
                  <c:pt idx="2">
                    <c:v>0.084507385491138</c:v>
                  </c:pt>
                  <c:pt idx="3">
                    <c:v>0.05707184329416</c:v>
                  </c:pt>
                  <c:pt idx="4">
                    <c:v>0.0558412242456748</c:v>
                  </c:pt>
                  <c:pt idx="5">
                    <c:v>0.038671048353926</c:v>
                  </c:pt>
                  <c:pt idx="6">
                    <c:v>0.0307084840476365</c:v>
                  </c:pt>
                  <c:pt idx="7">
                    <c:v>0.0267804156997262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Calculations!$P$164:$P$171</c:f>
              <c:numCache>
                <c:formatCode>0%</c:formatCode>
                <c:ptCount val="8"/>
                <c:pt idx="0">
                  <c:v>0.789240917066404</c:v>
                </c:pt>
                <c:pt idx="1">
                  <c:v>0.664073096112048</c:v>
                </c:pt>
                <c:pt idx="2">
                  <c:v>0.579896508980782</c:v>
                </c:pt>
                <c:pt idx="3">
                  <c:v>0.640658853907352</c:v>
                </c:pt>
                <c:pt idx="4">
                  <c:v>0.658665055127681</c:v>
                </c:pt>
                <c:pt idx="5">
                  <c:v>0.625375558401692</c:v>
                </c:pt>
                <c:pt idx="6">
                  <c:v>0.625124899994163</c:v>
                </c:pt>
                <c:pt idx="7">
                  <c:v>0.928273925001631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00064"/>
        <c:axId val="61659488"/>
      </c:scatterChart>
      <c:valAx>
        <c:axId val="14510006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659488"/>
        <c:crosses val="autoZero"/>
        <c:crossBetween val="midCat"/>
      </c:valAx>
      <c:valAx>
        <c:axId val="616594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45100064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639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Calculations!$B$156</c:f>
              <c:strCache>
                <c:ptCount val="1"/>
                <c:pt idx="0">
                  <c:v>639 + 1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Calculations!$Q$156:$Q$163</c:f>
                <c:numCache>
                  <c:formatCode>General</c:formatCode>
                  <c:ptCount val="8"/>
                  <c:pt idx="0">
                    <c:v>0.0288721712951583</c:v>
                  </c:pt>
                  <c:pt idx="1">
                    <c:v>0.0874841617630249</c:v>
                  </c:pt>
                  <c:pt idx="2">
                    <c:v>0.00654599753956391</c:v>
                  </c:pt>
                  <c:pt idx="3">
                    <c:v>0.0378233865347862</c:v>
                  </c:pt>
                  <c:pt idx="4">
                    <c:v>0.043749983044512</c:v>
                  </c:pt>
                  <c:pt idx="5">
                    <c:v>0.0163528796152086</c:v>
                  </c:pt>
                  <c:pt idx="6">
                    <c:v>0.0809747859141079</c:v>
                  </c:pt>
                  <c:pt idx="7">
                    <c:v>0.053243402839414</c:v>
                  </c:pt>
                </c:numCache>
              </c:numRef>
            </c:plus>
            <c:minus>
              <c:numRef>
                <c:f>Calculations!$Q$156:$Q$163</c:f>
                <c:numCache>
                  <c:formatCode>General</c:formatCode>
                  <c:ptCount val="8"/>
                  <c:pt idx="0">
                    <c:v>0.0288721712951583</c:v>
                  </c:pt>
                  <c:pt idx="1">
                    <c:v>0.0874841617630249</c:v>
                  </c:pt>
                  <c:pt idx="2">
                    <c:v>0.00654599753956391</c:v>
                  </c:pt>
                  <c:pt idx="3">
                    <c:v>0.0378233865347862</c:v>
                  </c:pt>
                  <c:pt idx="4">
                    <c:v>0.043749983044512</c:v>
                  </c:pt>
                  <c:pt idx="5">
                    <c:v>0.0163528796152086</c:v>
                  </c:pt>
                  <c:pt idx="6">
                    <c:v>0.0809747859141079</c:v>
                  </c:pt>
                  <c:pt idx="7">
                    <c:v>0.053243402839414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Calculations!$P$156:$P$163</c:f>
              <c:numCache>
                <c:formatCode>0%</c:formatCode>
                <c:ptCount val="8"/>
                <c:pt idx="0">
                  <c:v>0.841995927659297</c:v>
                </c:pt>
                <c:pt idx="1">
                  <c:v>0.803713864843613</c:v>
                </c:pt>
                <c:pt idx="2">
                  <c:v>0.913505681018291</c:v>
                </c:pt>
                <c:pt idx="3">
                  <c:v>0.763340692847308</c:v>
                </c:pt>
                <c:pt idx="4">
                  <c:v>0.862996295062716</c:v>
                </c:pt>
                <c:pt idx="5">
                  <c:v>0.916317862330162</c:v>
                </c:pt>
                <c:pt idx="6">
                  <c:v>1.16950688967253</c:v>
                </c:pt>
                <c:pt idx="7">
                  <c:v>0.997720038594527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05568"/>
        <c:axId val="142227216"/>
      </c:scatterChart>
      <c:valAx>
        <c:axId val="9670556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227216"/>
        <c:crosses val="autoZero"/>
        <c:crossBetween val="midCat"/>
      </c:valAx>
      <c:valAx>
        <c:axId val="142227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96705568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359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8"/>
          <c:order val="2"/>
          <c:tx>
            <c:strRef>
              <c:f>Calculations!$B$148</c:f>
              <c:strCache>
                <c:ptCount val="1"/>
                <c:pt idx="0">
                  <c:v>359 + 1 T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Calculations!$Q$148:$Q$155</c:f>
                <c:numCache>
                  <c:formatCode>General</c:formatCode>
                  <c:ptCount val="8"/>
                  <c:pt idx="0">
                    <c:v>0.0376922710231248</c:v>
                  </c:pt>
                  <c:pt idx="1">
                    <c:v>0.0342485005440469</c:v>
                  </c:pt>
                  <c:pt idx="2">
                    <c:v>0.0271621696279163</c:v>
                  </c:pt>
                  <c:pt idx="3">
                    <c:v>0.0132932078391584</c:v>
                  </c:pt>
                  <c:pt idx="4">
                    <c:v>0.0213979408290878</c:v>
                  </c:pt>
                  <c:pt idx="5">
                    <c:v>0.0191013225359097</c:v>
                  </c:pt>
                  <c:pt idx="6">
                    <c:v>0.0541383798976763</c:v>
                  </c:pt>
                  <c:pt idx="7">
                    <c:v>0.0359243689123962</c:v>
                  </c:pt>
                </c:numCache>
              </c:numRef>
            </c:plus>
            <c:minus>
              <c:numRef>
                <c:f>Calculations!$Q$148:$Q$155</c:f>
                <c:numCache>
                  <c:formatCode>General</c:formatCode>
                  <c:ptCount val="8"/>
                  <c:pt idx="0">
                    <c:v>0.0376922710231248</c:v>
                  </c:pt>
                  <c:pt idx="1">
                    <c:v>0.0342485005440469</c:v>
                  </c:pt>
                  <c:pt idx="2">
                    <c:v>0.0271621696279163</c:v>
                  </c:pt>
                  <c:pt idx="3">
                    <c:v>0.0132932078391584</c:v>
                  </c:pt>
                  <c:pt idx="4">
                    <c:v>0.0213979408290878</c:v>
                  </c:pt>
                  <c:pt idx="5">
                    <c:v>0.0191013225359097</c:v>
                  </c:pt>
                  <c:pt idx="6">
                    <c:v>0.0541383798976763</c:v>
                  </c:pt>
                  <c:pt idx="7">
                    <c:v>0.0359243689123962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Calculations!$P$148:$P$155</c:f>
              <c:numCache>
                <c:formatCode>0%</c:formatCode>
                <c:ptCount val="8"/>
                <c:pt idx="0">
                  <c:v>0.781635322920136</c:v>
                </c:pt>
                <c:pt idx="1">
                  <c:v>0.735541645349256</c:v>
                </c:pt>
                <c:pt idx="2">
                  <c:v>0.736108202023809</c:v>
                </c:pt>
                <c:pt idx="3">
                  <c:v>0.733872878416938</c:v>
                </c:pt>
                <c:pt idx="4">
                  <c:v>0.711990056071942</c:v>
                </c:pt>
                <c:pt idx="5">
                  <c:v>0.595275947437275</c:v>
                </c:pt>
                <c:pt idx="6">
                  <c:v>0.419032183852791</c:v>
                </c:pt>
                <c:pt idx="7">
                  <c:v>0.137790016928027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694272"/>
        <c:axId val="-150440976"/>
      </c:scatterChart>
      <c:valAx>
        <c:axId val="-16969427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50440976"/>
        <c:crosses val="autoZero"/>
        <c:crossBetween val="midCat"/>
      </c:valAx>
      <c:valAx>
        <c:axId val="-150440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-169694272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399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7"/>
          <c:order val="2"/>
          <c:tx>
            <c:strRef>
              <c:f>Calculations!$B$140</c:f>
              <c:strCache>
                <c:ptCount val="1"/>
                <c:pt idx="0">
                  <c:v>399 + 1 T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Calculations!$Q$140:$Q$147</c:f>
                <c:numCache>
                  <c:formatCode>General</c:formatCode>
                  <c:ptCount val="8"/>
                  <c:pt idx="0">
                    <c:v>0.113602631091926</c:v>
                  </c:pt>
                  <c:pt idx="1">
                    <c:v>0.103562654600043</c:v>
                  </c:pt>
                  <c:pt idx="2">
                    <c:v>0.159873596230242</c:v>
                  </c:pt>
                  <c:pt idx="3">
                    <c:v>0.0490507828743231</c:v>
                  </c:pt>
                  <c:pt idx="4">
                    <c:v>0.0696814233922282</c:v>
                  </c:pt>
                  <c:pt idx="5">
                    <c:v>0.052860974816306</c:v>
                  </c:pt>
                  <c:pt idx="6">
                    <c:v>0.04254083187016</c:v>
                  </c:pt>
                  <c:pt idx="7">
                    <c:v>0.0240797840435379</c:v>
                  </c:pt>
                </c:numCache>
              </c:numRef>
            </c:plus>
            <c:minus>
              <c:numRef>
                <c:f>Calculations!$Q$140:$Q$147</c:f>
                <c:numCache>
                  <c:formatCode>General</c:formatCode>
                  <c:ptCount val="8"/>
                  <c:pt idx="0">
                    <c:v>0.113602631091926</c:v>
                  </c:pt>
                  <c:pt idx="1">
                    <c:v>0.103562654600043</c:v>
                  </c:pt>
                  <c:pt idx="2">
                    <c:v>0.159873596230242</c:v>
                  </c:pt>
                  <c:pt idx="3">
                    <c:v>0.0490507828743231</c:v>
                  </c:pt>
                  <c:pt idx="4">
                    <c:v>0.0696814233922282</c:v>
                  </c:pt>
                  <c:pt idx="5">
                    <c:v>0.052860974816306</c:v>
                  </c:pt>
                  <c:pt idx="6">
                    <c:v>0.04254083187016</c:v>
                  </c:pt>
                  <c:pt idx="7">
                    <c:v>0.0240797840435379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Calculations!$P$140:$P$147</c:f>
              <c:numCache>
                <c:formatCode>0%</c:formatCode>
                <c:ptCount val="8"/>
                <c:pt idx="0">
                  <c:v>0.863377433189233</c:v>
                </c:pt>
                <c:pt idx="1">
                  <c:v>0.824940854916853</c:v>
                </c:pt>
                <c:pt idx="2">
                  <c:v>0.649352923604124</c:v>
                </c:pt>
                <c:pt idx="3">
                  <c:v>0.689585314850996</c:v>
                </c:pt>
                <c:pt idx="4">
                  <c:v>0.799655258847727</c:v>
                </c:pt>
                <c:pt idx="5">
                  <c:v>0.703646221410348</c:v>
                </c:pt>
                <c:pt idx="6">
                  <c:v>0.706616351855731</c:v>
                </c:pt>
                <c:pt idx="7">
                  <c:v>0.742693994155882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65168"/>
        <c:axId val="142894880"/>
      </c:scatterChart>
      <c:valAx>
        <c:axId val="14496516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894880"/>
        <c:crosses val="autoZero"/>
        <c:crossBetween val="midCat"/>
      </c:valAx>
      <c:valAx>
        <c:axId val="142894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44965168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696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6"/>
          <c:order val="2"/>
          <c:tx>
            <c:strRef>
              <c:f>Calculations!$B$132</c:f>
              <c:strCache>
                <c:ptCount val="1"/>
                <c:pt idx="0">
                  <c:v>696 + 1 T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Calculations!$Q$132:$Q$139</c:f>
                <c:numCache>
                  <c:formatCode>General</c:formatCode>
                  <c:ptCount val="8"/>
                  <c:pt idx="0">
                    <c:v>0.102985588697488</c:v>
                  </c:pt>
                  <c:pt idx="1">
                    <c:v>0.0819984301151282</c:v>
                  </c:pt>
                  <c:pt idx="2">
                    <c:v>0.124995715484562</c:v>
                  </c:pt>
                  <c:pt idx="3">
                    <c:v>0.0599791120984214</c:v>
                  </c:pt>
                  <c:pt idx="4">
                    <c:v>0.0988397424034904</c:v>
                  </c:pt>
                  <c:pt idx="5">
                    <c:v>0.0514416292969234</c:v>
                  </c:pt>
                  <c:pt idx="6">
                    <c:v>0.032047067507982</c:v>
                  </c:pt>
                  <c:pt idx="7">
                    <c:v>0.0164040390796753</c:v>
                  </c:pt>
                </c:numCache>
              </c:numRef>
            </c:plus>
            <c:minus>
              <c:numRef>
                <c:f>Calculations!$Q$132:$Q$139</c:f>
                <c:numCache>
                  <c:formatCode>General</c:formatCode>
                  <c:ptCount val="8"/>
                  <c:pt idx="0">
                    <c:v>0.102985588697488</c:v>
                  </c:pt>
                  <c:pt idx="1">
                    <c:v>0.0819984301151282</c:v>
                  </c:pt>
                  <c:pt idx="2">
                    <c:v>0.124995715484562</c:v>
                  </c:pt>
                  <c:pt idx="3">
                    <c:v>0.0599791120984214</c:v>
                  </c:pt>
                  <c:pt idx="4">
                    <c:v>0.0988397424034904</c:v>
                  </c:pt>
                  <c:pt idx="5">
                    <c:v>0.0514416292969234</c:v>
                  </c:pt>
                  <c:pt idx="6">
                    <c:v>0.032047067507982</c:v>
                  </c:pt>
                  <c:pt idx="7">
                    <c:v>0.0164040390796753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Calculations!$P$132:$P$139</c:f>
              <c:numCache>
                <c:formatCode>0%</c:formatCode>
                <c:ptCount val="8"/>
                <c:pt idx="0">
                  <c:v>0.981447844166011</c:v>
                </c:pt>
                <c:pt idx="1">
                  <c:v>0.894232453053054</c:v>
                </c:pt>
                <c:pt idx="2">
                  <c:v>0.772872579687055</c:v>
                </c:pt>
                <c:pt idx="3">
                  <c:v>0.815089636133268</c:v>
                </c:pt>
                <c:pt idx="4">
                  <c:v>0.864294224898964</c:v>
                </c:pt>
                <c:pt idx="5">
                  <c:v>0.605930646595681</c:v>
                </c:pt>
                <c:pt idx="6">
                  <c:v>0.314356546133165</c:v>
                </c:pt>
                <c:pt idx="7">
                  <c:v>0.106711808071201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02016"/>
        <c:axId val="141936192"/>
      </c:scatterChart>
      <c:valAx>
        <c:axId val="10190201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936192"/>
        <c:crosses val="autoZero"/>
        <c:crossBetween val="midCat"/>
      </c:valAx>
      <c:valAx>
        <c:axId val="141936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01902016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567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5"/>
          <c:order val="2"/>
          <c:tx>
            <c:strRef>
              <c:f>Calculations!$B$124</c:f>
              <c:strCache>
                <c:ptCount val="1"/>
                <c:pt idx="0">
                  <c:v>567 + 1 T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Calculations!$Q$124:$Q$131</c:f>
                <c:numCache>
                  <c:formatCode>General</c:formatCode>
                  <c:ptCount val="8"/>
                  <c:pt idx="0">
                    <c:v>0.0533868588043249</c:v>
                  </c:pt>
                  <c:pt idx="1">
                    <c:v>0.0200281123581945</c:v>
                  </c:pt>
                  <c:pt idx="2">
                    <c:v>0.0197383991120353</c:v>
                  </c:pt>
                  <c:pt idx="3">
                    <c:v>0.0658448350802678</c:v>
                  </c:pt>
                  <c:pt idx="4">
                    <c:v>0.0437931104699965</c:v>
                  </c:pt>
                  <c:pt idx="5">
                    <c:v>0.0600795529812583</c:v>
                  </c:pt>
                  <c:pt idx="6">
                    <c:v>0.0357726620522063</c:v>
                  </c:pt>
                  <c:pt idx="7">
                    <c:v>0.00997262176760851</c:v>
                  </c:pt>
                </c:numCache>
              </c:numRef>
            </c:plus>
            <c:minus>
              <c:numRef>
                <c:f>Calculations!$Q$124:$Q$131</c:f>
                <c:numCache>
                  <c:formatCode>General</c:formatCode>
                  <c:ptCount val="8"/>
                  <c:pt idx="0">
                    <c:v>0.0533868588043249</c:v>
                  </c:pt>
                  <c:pt idx="1">
                    <c:v>0.0200281123581945</c:v>
                  </c:pt>
                  <c:pt idx="2">
                    <c:v>0.0197383991120353</c:v>
                  </c:pt>
                  <c:pt idx="3">
                    <c:v>0.0658448350802678</c:v>
                  </c:pt>
                  <c:pt idx="4">
                    <c:v>0.0437931104699965</c:v>
                  </c:pt>
                  <c:pt idx="5">
                    <c:v>0.0600795529812583</c:v>
                  </c:pt>
                  <c:pt idx="6">
                    <c:v>0.0357726620522063</c:v>
                  </c:pt>
                  <c:pt idx="7">
                    <c:v>0.00997262176760851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Calculations!$P$124:$P$131</c:f>
              <c:numCache>
                <c:formatCode>0%</c:formatCode>
                <c:ptCount val="8"/>
                <c:pt idx="0">
                  <c:v>0.823797440537302</c:v>
                </c:pt>
                <c:pt idx="1">
                  <c:v>0.794552815099937</c:v>
                </c:pt>
                <c:pt idx="2">
                  <c:v>0.738793337293507</c:v>
                </c:pt>
                <c:pt idx="3">
                  <c:v>0.700092365906336</c:v>
                </c:pt>
                <c:pt idx="4">
                  <c:v>0.654520607211408</c:v>
                </c:pt>
                <c:pt idx="5">
                  <c:v>0.704961319630674</c:v>
                </c:pt>
                <c:pt idx="6">
                  <c:v>0.184920664897179</c:v>
                </c:pt>
                <c:pt idx="7">
                  <c:v>-0.00419938674532076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69392"/>
        <c:axId val="145313600"/>
      </c:scatterChart>
      <c:valAx>
        <c:axId val="14496939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313600"/>
        <c:crosses val="autoZero"/>
        <c:crossBetween val="midCat"/>
      </c:valAx>
      <c:valAx>
        <c:axId val="145313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44969392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489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4"/>
          <c:order val="2"/>
          <c:tx>
            <c:strRef>
              <c:f>Calculations!$B$116</c:f>
              <c:strCache>
                <c:ptCount val="1"/>
                <c:pt idx="0">
                  <c:v>489 + 1 T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Calculations!$Q$116:$Q$123</c:f>
                <c:numCache>
                  <c:formatCode>General</c:formatCode>
                  <c:ptCount val="8"/>
                  <c:pt idx="0">
                    <c:v>0.0260548923988456</c:v>
                  </c:pt>
                  <c:pt idx="1">
                    <c:v>0.0114452071530626</c:v>
                  </c:pt>
                  <c:pt idx="2">
                    <c:v>0.0324558056548996</c:v>
                  </c:pt>
                  <c:pt idx="3">
                    <c:v>0.0387718064587254</c:v>
                  </c:pt>
                  <c:pt idx="4">
                    <c:v>0.0435503353007464</c:v>
                  </c:pt>
                  <c:pt idx="5">
                    <c:v>0.0314568656960821</c:v>
                  </c:pt>
                  <c:pt idx="6">
                    <c:v>0.0490595061796442</c:v>
                  </c:pt>
                  <c:pt idx="7">
                    <c:v>0.0487974633057</c:v>
                  </c:pt>
                </c:numCache>
              </c:numRef>
            </c:plus>
            <c:minus>
              <c:numRef>
                <c:f>Calculations!$Q$116:$Q$123</c:f>
                <c:numCache>
                  <c:formatCode>General</c:formatCode>
                  <c:ptCount val="8"/>
                  <c:pt idx="0">
                    <c:v>0.0260548923988456</c:v>
                  </c:pt>
                  <c:pt idx="1">
                    <c:v>0.0114452071530626</c:v>
                  </c:pt>
                  <c:pt idx="2">
                    <c:v>0.0324558056548996</c:v>
                  </c:pt>
                  <c:pt idx="3">
                    <c:v>0.0387718064587254</c:v>
                  </c:pt>
                  <c:pt idx="4">
                    <c:v>0.0435503353007464</c:v>
                  </c:pt>
                  <c:pt idx="5">
                    <c:v>0.0314568656960821</c:v>
                  </c:pt>
                  <c:pt idx="6">
                    <c:v>0.0490595061796442</c:v>
                  </c:pt>
                  <c:pt idx="7">
                    <c:v>0.0487974633057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Calculations!$P$116:$P$123</c:f>
              <c:numCache>
                <c:formatCode>0%</c:formatCode>
                <c:ptCount val="8"/>
                <c:pt idx="0">
                  <c:v>0.823766537445962</c:v>
                </c:pt>
                <c:pt idx="1">
                  <c:v>0.731915682632119</c:v>
                </c:pt>
                <c:pt idx="2">
                  <c:v>0.664766698828773</c:v>
                </c:pt>
                <c:pt idx="3">
                  <c:v>0.610057926127877</c:v>
                </c:pt>
                <c:pt idx="4">
                  <c:v>0.609347155027074</c:v>
                </c:pt>
                <c:pt idx="5">
                  <c:v>0.599739727297387</c:v>
                </c:pt>
                <c:pt idx="6">
                  <c:v>0.575951214319806</c:v>
                </c:pt>
                <c:pt idx="7">
                  <c:v>0.640284583134466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424832"/>
        <c:axId val="142657296"/>
      </c:scatterChart>
      <c:valAx>
        <c:axId val="-19742483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657296"/>
        <c:crosses val="autoZero"/>
        <c:crossBetween val="midCat"/>
      </c:valAx>
      <c:valAx>
        <c:axId val="142657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97424832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996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3"/>
          <c:order val="2"/>
          <c:tx>
            <c:strRef>
              <c:f>Calculations!$B$108</c:f>
              <c:strCache>
                <c:ptCount val="1"/>
                <c:pt idx="0">
                  <c:v>996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Calculations!$Q$108:$Q$115</c:f>
                <c:numCache>
                  <c:formatCode>General</c:formatCode>
                  <c:ptCount val="8"/>
                  <c:pt idx="0">
                    <c:v>0.0225429384590515</c:v>
                  </c:pt>
                  <c:pt idx="1">
                    <c:v>0.0434288382674939</c:v>
                  </c:pt>
                  <c:pt idx="2">
                    <c:v>0.106915373812316</c:v>
                  </c:pt>
                  <c:pt idx="3">
                    <c:v>0.0138025214980932</c:v>
                  </c:pt>
                  <c:pt idx="4">
                    <c:v>0.0391151874175537</c:v>
                  </c:pt>
                  <c:pt idx="5">
                    <c:v>0.0423957949392512</c:v>
                  </c:pt>
                  <c:pt idx="6">
                    <c:v>0.0415523668465267</c:v>
                  </c:pt>
                  <c:pt idx="7">
                    <c:v>0.0847053733608483</c:v>
                  </c:pt>
                </c:numCache>
              </c:numRef>
            </c:plus>
            <c:minus>
              <c:numRef>
                <c:f>Calculations!$Q$108:$Q$115</c:f>
                <c:numCache>
                  <c:formatCode>General</c:formatCode>
                  <c:ptCount val="8"/>
                  <c:pt idx="0">
                    <c:v>0.0225429384590515</c:v>
                  </c:pt>
                  <c:pt idx="1">
                    <c:v>0.0434288382674939</c:v>
                  </c:pt>
                  <c:pt idx="2">
                    <c:v>0.106915373812316</c:v>
                  </c:pt>
                  <c:pt idx="3">
                    <c:v>0.0138025214980932</c:v>
                  </c:pt>
                  <c:pt idx="4">
                    <c:v>0.0391151874175537</c:v>
                  </c:pt>
                  <c:pt idx="5">
                    <c:v>0.0423957949392512</c:v>
                  </c:pt>
                  <c:pt idx="6">
                    <c:v>0.0415523668465267</c:v>
                  </c:pt>
                  <c:pt idx="7">
                    <c:v>0.0847053733608483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Calculations!$P$108:$P$115</c:f>
              <c:numCache>
                <c:formatCode>0%</c:formatCode>
                <c:ptCount val="8"/>
                <c:pt idx="0">
                  <c:v>0.835650492904307</c:v>
                </c:pt>
                <c:pt idx="1">
                  <c:v>0.696871577053424</c:v>
                </c:pt>
                <c:pt idx="2">
                  <c:v>0.520195170190191</c:v>
                </c:pt>
                <c:pt idx="3">
                  <c:v>0.728732664224178</c:v>
                </c:pt>
                <c:pt idx="4">
                  <c:v>0.632524473531502</c:v>
                </c:pt>
                <c:pt idx="5">
                  <c:v>0.508555005785745</c:v>
                </c:pt>
                <c:pt idx="6">
                  <c:v>0.581300882798309</c:v>
                </c:pt>
                <c:pt idx="7">
                  <c:v>0.634038725007125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411168"/>
        <c:axId val="-277764064"/>
      </c:scatterChart>
      <c:valAx>
        <c:axId val="-15041116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77764064"/>
        <c:crosses val="autoZero"/>
        <c:crossBetween val="midCat"/>
      </c:valAx>
      <c:valAx>
        <c:axId val="-27776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50411168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Range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'enter cell titer glow data here'!$DG$22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'enter cell titer glow data here'!$CX$19:$DF$19</c:f>
              <c:numCache>
                <c:formatCode>_(* #,##0_);_(* \(#,##0\);_(* "-"??_);_(@_)</c:formatCode>
                <c:ptCount val="9"/>
              </c:numCache>
            </c:numRef>
          </c:xVal>
          <c:yVal>
            <c:numRef>
              <c:f>'enter cell titer glow data here'!$CX$22:$DF$22</c:f>
              <c:numCache>
                <c:formatCode>_(* #,##0_);_(* \(#,##0\);_(* "-"??_);_(@_)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13840"/>
        <c:axId val="96236512"/>
      </c:scatterChart>
      <c:valAx>
        <c:axId val="9621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</a:t>
                </a:r>
                <a:r>
                  <a:rPr lang="en-US" baseline="0"/>
                  <a:t> viable </a:t>
                </a:r>
                <a:r>
                  <a:rPr lang="en-US"/>
                  <a:t>C/well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6236512"/>
        <c:crosses val="autoZero"/>
        <c:crossBetween val="midCat"/>
      </c:valAx>
      <c:valAx>
        <c:axId val="9623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FLU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6213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667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Calculations!$B$100</c:f>
              <c:strCache>
                <c:ptCount val="1"/>
                <c:pt idx="0">
                  <c:v>667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Calculations!$Q$100:$Q$107</c:f>
                <c:numCache>
                  <c:formatCode>General</c:formatCode>
                  <c:ptCount val="8"/>
                  <c:pt idx="0">
                    <c:v>0.032850413730203</c:v>
                  </c:pt>
                  <c:pt idx="1">
                    <c:v>0.0133507028686512</c:v>
                  </c:pt>
                  <c:pt idx="2">
                    <c:v>0.0632671143970957</c:v>
                  </c:pt>
                  <c:pt idx="3">
                    <c:v>0.056081686526634</c:v>
                  </c:pt>
                  <c:pt idx="4">
                    <c:v>0.0531034126444271</c:v>
                  </c:pt>
                  <c:pt idx="5">
                    <c:v>0.0740680720444712</c:v>
                  </c:pt>
                  <c:pt idx="6">
                    <c:v>0.0819985347904718</c:v>
                  </c:pt>
                  <c:pt idx="7">
                    <c:v>0.0549034296330891</c:v>
                  </c:pt>
                </c:numCache>
              </c:numRef>
            </c:plus>
            <c:minus>
              <c:numRef>
                <c:f>Calculations!$Q$100:$Q$107</c:f>
                <c:numCache>
                  <c:formatCode>General</c:formatCode>
                  <c:ptCount val="8"/>
                  <c:pt idx="0">
                    <c:v>0.032850413730203</c:v>
                  </c:pt>
                  <c:pt idx="1">
                    <c:v>0.0133507028686512</c:v>
                  </c:pt>
                  <c:pt idx="2">
                    <c:v>0.0632671143970957</c:v>
                  </c:pt>
                  <c:pt idx="3">
                    <c:v>0.056081686526634</c:v>
                  </c:pt>
                  <c:pt idx="4">
                    <c:v>0.0531034126444271</c:v>
                  </c:pt>
                  <c:pt idx="5">
                    <c:v>0.0740680720444712</c:v>
                  </c:pt>
                  <c:pt idx="6">
                    <c:v>0.0819985347904718</c:v>
                  </c:pt>
                  <c:pt idx="7">
                    <c:v>0.0549034296330891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Calculations!$P$100:$P$107</c:f>
              <c:numCache>
                <c:formatCode>0%</c:formatCode>
                <c:ptCount val="8"/>
                <c:pt idx="0">
                  <c:v>0.979322398217235</c:v>
                </c:pt>
                <c:pt idx="1">
                  <c:v>0.925389636476635</c:v>
                </c:pt>
                <c:pt idx="2">
                  <c:v>0.718411031716873</c:v>
                </c:pt>
                <c:pt idx="3">
                  <c:v>0.776900282591602</c:v>
                </c:pt>
                <c:pt idx="4">
                  <c:v>0.456988047371005</c:v>
                </c:pt>
                <c:pt idx="5">
                  <c:v>0.256141989403673</c:v>
                </c:pt>
                <c:pt idx="6">
                  <c:v>-0.0104212091349538</c:v>
                </c:pt>
                <c:pt idx="7">
                  <c:v>-0.118564860438206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696800"/>
        <c:axId val="143342096"/>
      </c:scatterChart>
      <c:valAx>
        <c:axId val="-16969680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342096"/>
        <c:crosses val="autoZero"/>
        <c:crossBetween val="midCat"/>
      </c:valAx>
      <c:valAx>
        <c:axId val="143342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69696800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465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Calculations!$B$92</c:f>
              <c:strCache>
                <c:ptCount val="1"/>
                <c:pt idx="0">
                  <c:v>465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Calculations!$Q$92:$Q$99</c:f>
                <c:numCache>
                  <c:formatCode>General</c:formatCode>
                  <c:ptCount val="8"/>
                  <c:pt idx="0">
                    <c:v>0.0269697589730347</c:v>
                  </c:pt>
                  <c:pt idx="1">
                    <c:v>0.080333351962355</c:v>
                  </c:pt>
                  <c:pt idx="2">
                    <c:v>0.0318200931372732</c:v>
                  </c:pt>
                  <c:pt idx="3">
                    <c:v>0.0241019811354385</c:v>
                  </c:pt>
                  <c:pt idx="4">
                    <c:v>0.0151295293450383</c:v>
                  </c:pt>
                  <c:pt idx="5">
                    <c:v>0.0182190309410094</c:v>
                  </c:pt>
                  <c:pt idx="6">
                    <c:v>0.0427719186955194</c:v>
                  </c:pt>
                  <c:pt idx="7">
                    <c:v>0.0410095100942039</c:v>
                  </c:pt>
                </c:numCache>
              </c:numRef>
            </c:plus>
            <c:minus>
              <c:numRef>
                <c:f>Calculations!$Q$92:$Q$99</c:f>
                <c:numCache>
                  <c:formatCode>General</c:formatCode>
                  <c:ptCount val="8"/>
                  <c:pt idx="0">
                    <c:v>0.0269697589730347</c:v>
                  </c:pt>
                  <c:pt idx="1">
                    <c:v>0.080333351962355</c:v>
                  </c:pt>
                  <c:pt idx="2">
                    <c:v>0.0318200931372732</c:v>
                  </c:pt>
                  <c:pt idx="3">
                    <c:v>0.0241019811354385</c:v>
                  </c:pt>
                  <c:pt idx="4">
                    <c:v>0.0151295293450383</c:v>
                  </c:pt>
                  <c:pt idx="5">
                    <c:v>0.0182190309410094</c:v>
                  </c:pt>
                  <c:pt idx="6">
                    <c:v>0.0427719186955194</c:v>
                  </c:pt>
                  <c:pt idx="7">
                    <c:v>0.0410095100942039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Calculations!$P$92:$P$99</c:f>
              <c:numCache>
                <c:formatCode>0%</c:formatCode>
                <c:ptCount val="8"/>
                <c:pt idx="0">
                  <c:v>0.832268321241068</c:v>
                </c:pt>
                <c:pt idx="1">
                  <c:v>0.691968286560932</c:v>
                </c:pt>
                <c:pt idx="2">
                  <c:v>0.684616784499009</c:v>
                </c:pt>
                <c:pt idx="3">
                  <c:v>0.588065226124787</c:v>
                </c:pt>
                <c:pt idx="4">
                  <c:v>0.744668358324778</c:v>
                </c:pt>
                <c:pt idx="5">
                  <c:v>0.811377831495744</c:v>
                </c:pt>
                <c:pt idx="6">
                  <c:v>0.74026981832416</c:v>
                </c:pt>
                <c:pt idx="7">
                  <c:v>0.792963022734374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878720"/>
        <c:axId val="-197360256"/>
      </c:scatterChart>
      <c:valAx>
        <c:axId val="-14487872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7360256"/>
        <c:crosses val="autoZero"/>
        <c:crossBetween val="midCat"/>
      </c:valAx>
      <c:valAx>
        <c:axId val="-197360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44878720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848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Calculations!$B$84</c:f>
              <c:strCache>
                <c:ptCount val="1"/>
                <c:pt idx="0">
                  <c:v>848 + 1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Calculations!$Q$84:$Q$91</c:f>
                <c:numCache>
                  <c:formatCode>General</c:formatCode>
                  <c:ptCount val="8"/>
                  <c:pt idx="0">
                    <c:v>0.0271070619626758</c:v>
                  </c:pt>
                  <c:pt idx="1">
                    <c:v>0.0315542283409736</c:v>
                  </c:pt>
                  <c:pt idx="2">
                    <c:v>0.0395254204260667</c:v>
                  </c:pt>
                  <c:pt idx="3">
                    <c:v>0.0524588579832866</c:v>
                  </c:pt>
                  <c:pt idx="4">
                    <c:v>0.0893545674147193</c:v>
                  </c:pt>
                  <c:pt idx="5">
                    <c:v>0.0316083564045707</c:v>
                  </c:pt>
                  <c:pt idx="6">
                    <c:v>0.0243373221188646</c:v>
                  </c:pt>
                  <c:pt idx="7">
                    <c:v>0.00444457864589994</c:v>
                  </c:pt>
                </c:numCache>
              </c:numRef>
            </c:plus>
            <c:minus>
              <c:numRef>
                <c:f>Calculations!$Q$84:$Q$91</c:f>
                <c:numCache>
                  <c:formatCode>General</c:formatCode>
                  <c:ptCount val="8"/>
                  <c:pt idx="0">
                    <c:v>0.0271070619626758</c:v>
                  </c:pt>
                  <c:pt idx="1">
                    <c:v>0.0315542283409736</c:v>
                  </c:pt>
                  <c:pt idx="2">
                    <c:v>0.0395254204260667</c:v>
                  </c:pt>
                  <c:pt idx="3">
                    <c:v>0.0524588579832866</c:v>
                  </c:pt>
                  <c:pt idx="4">
                    <c:v>0.0893545674147193</c:v>
                  </c:pt>
                  <c:pt idx="5">
                    <c:v>0.0316083564045707</c:v>
                  </c:pt>
                  <c:pt idx="6">
                    <c:v>0.0243373221188646</c:v>
                  </c:pt>
                  <c:pt idx="7">
                    <c:v>0.00444457864589994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Calculations!$P$84:$P$91</c:f>
              <c:numCache>
                <c:formatCode>0%</c:formatCode>
                <c:ptCount val="8"/>
                <c:pt idx="0">
                  <c:v>0.796259352477226</c:v>
                </c:pt>
                <c:pt idx="1">
                  <c:v>0.707941751106502</c:v>
                </c:pt>
                <c:pt idx="2">
                  <c:v>0.72626728427067</c:v>
                </c:pt>
                <c:pt idx="3">
                  <c:v>0.775997225589133</c:v>
                </c:pt>
                <c:pt idx="4">
                  <c:v>0.676691858408903</c:v>
                </c:pt>
                <c:pt idx="5">
                  <c:v>0.605151201958569</c:v>
                </c:pt>
                <c:pt idx="6">
                  <c:v>0.403745454670315</c:v>
                </c:pt>
                <c:pt idx="7">
                  <c:v>0.243873462141996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622416"/>
        <c:axId val="-169187712"/>
      </c:scatterChart>
      <c:valAx>
        <c:axId val="-19762241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9187712"/>
        <c:crosses val="autoZero"/>
        <c:crossBetween val="midCat"/>
      </c:valAx>
      <c:valAx>
        <c:axId val="-169187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97622416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983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9"/>
          <c:order val="2"/>
          <c:tx>
            <c:strRef>
              <c:f>Calculations!$B$76</c:f>
              <c:strCache>
                <c:ptCount val="1"/>
                <c:pt idx="0">
                  <c:v>983 + 1 T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Calculations!$Q$76:$Q$83</c:f>
                <c:numCache>
                  <c:formatCode>General</c:formatCode>
                  <c:ptCount val="8"/>
                  <c:pt idx="0">
                    <c:v>0.0762011536322585</c:v>
                  </c:pt>
                  <c:pt idx="1">
                    <c:v>0.0726245557583036</c:v>
                  </c:pt>
                  <c:pt idx="2">
                    <c:v>0.0284059092901988</c:v>
                  </c:pt>
                  <c:pt idx="3">
                    <c:v>0.0417113442141306</c:v>
                  </c:pt>
                  <c:pt idx="4">
                    <c:v>0.0259993364890508</c:v>
                  </c:pt>
                  <c:pt idx="5">
                    <c:v>0.0420746326612714</c:v>
                  </c:pt>
                  <c:pt idx="6">
                    <c:v>0.124164573247115</c:v>
                  </c:pt>
                  <c:pt idx="7">
                    <c:v>0.0140892521493186</c:v>
                  </c:pt>
                </c:numCache>
              </c:numRef>
            </c:plus>
            <c:minus>
              <c:numRef>
                <c:f>Calculations!$Q$76:$Q$83</c:f>
                <c:numCache>
                  <c:formatCode>General</c:formatCode>
                  <c:ptCount val="8"/>
                  <c:pt idx="0">
                    <c:v>0.0762011536322585</c:v>
                  </c:pt>
                  <c:pt idx="1">
                    <c:v>0.0726245557583036</c:v>
                  </c:pt>
                  <c:pt idx="2">
                    <c:v>0.0284059092901988</c:v>
                  </c:pt>
                  <c:pt idx="3">
                    <c:v>0.0417113442141306</c:v>
                  </c:pt>
                  <c:pt idx="4">
                    <c:v>0.0259993364890508</c:v>
                  </c:pt>
                  <c:pt idx="5">
                    <c:v>0.0420746326612714</c:v>
                  </c:pt>
                  <c:pt idx="6">
                    <c:v>0.124164573247115</c:v>
                  </c:pt>
                  <c:pt idx="7">
                    <c:v>0.0140892521493186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Calculations!$P$76:$P$83</c:f>
              <c:numCache>
                <c:formatCode>0%</c:formatCode>
                <c:ptCount val="8"/>
                <c:pt idx="0">
                  <c:v>0.856197614968084</c:v>
                </c:pt>
                <c:pt idx="1">
                  <c:v>0.64228298304107</c:v>
                </c:pt>
                <c:pt idx="2">
                  <c:v>0.724354726284453</c:v>
                </c:pt>
                <c:pt idx="3">
                  <c:v>0.710410564736826</c:v>
                </c:pt>
                <c:pt idx="4">
                  <c:v>0.754183076780447</c:v>
                </c:pt>
                <c:pt idx="5">
                  <c:v>0.75522691453235</c:v>
                </c:pt>
                <c:pt idx="6">
                  <c:v>0.942636995120745</c:v>
                </c:pt>
                <c:pt idx="7">
                  <c:v>0.816885449107759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244992"/>
        <c:axId val="-193922592"/>
      </c:scatterChart>
      <c:valAx>
        <c:axId val="-16924499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3922592"/>
        <c:crosses val="autoZero"/>
        <c:crossBetween val="midCat"/>
      </c:valAx>
      <c:valAx>
        <c:axId val="-193922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69244992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494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8"/>
          <c:order val="2"/>
          <c:tx>
            <c:strRef>
              <c:f>Calculations!$B$68</c:f>
              <c:strCache>
                <c:ptCount val="1"/>
                <c:pt idx="0">
                  <c:v>494 + 1 T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Calculations!$Q$68:$Q$75</c:f>
                <c:numCache>
                  <c:formatCode>General</c:formatCode>
                  <c:ptCount val="8"/>
                  <c:pt idx="0">
                    <c:v>0.0385972890646698</c:v>
                  </c:pt>
                  <c:pt idx="1">
                    <c:v>0.054077516430272</c:v>
                  </c:pt>
                  <c:pt idx="2">
                    <c:v>0.0697130120695977</c:v>
                  </c:pt>
                  <c:pt idx="3">
                    <c:v>0.0380487233890758</c:v>
                  </c:pt>
                  <c:pt idx="4">
                    <c:v>0.0691976378325632</c:v>
                  </c:pt>
                  <c:pt idx="5">
                    <c:v>0.0466182539549887</c:v>
                  </c:pt>
                  <c:pt idx="6">
                    <c:v>0.0159663679092925</c:v>
                  </c:pt>
                  <c:pt idx="7">
                    <c:v>0.0133148649773597</c:v>
                  </c:pt>
                </c:numCache>
              </c:numRef>
            </c:plus>
            <c:minus>
              <c:numRef>
                <c:f>Calculations!$Q$68:$Q$75</c:f>
                <c:numCache>
                  <c:formatCode>General</c:formatCode>
                  <c:ptCount val="8"/>
                  <c:pt idx="0">
                    <c:v>0.0385972890646698</c:v>
                  </c:pt>
                  <c:pt idx="1">
                    <c:v>0.054077516430272</c:v>
                  </c:pt>
                  <c:pt idx="2">
                    <c:v>0.0697130120695977</c:v>
                  </c:pt>
                  <c:pt idx="3">
                    <c:v>0.0380487233890758</c:v>
                  </c:pt>
                  <c:pt idx="4">
                    <c:v>0.0691976378325632</c:v>
                  </c:pt>
                  <c:pt idx="5">
                    <c:v>0.0466182539549887</c:v>
                  </c:pt>
                  <c:pt idx="6">
                    <c:v>0.0159663679092925</c:v>
                  </c:pt>
                  <c:pt idx="7">
                    <c:v>0.0133148649773597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Calculations!$P$68:$P$75</c:f>
              <c:numCache>
                <c:formatCode>0%</c:formatCode>
                <c:ptCount val="8"/>
                <c:pt idx="0">
                  <c:v>0.908616125233061</c:v>
                </c:pt>
                <c:pt idx="1">
                  <c:v>0.671187674473703</c:v>
                </c:pt>
                <c:pt idx="2">
                  <c:v>0.766303955939059</c:v>
                </c:pt>
                <c:pt idx="3">
                  <c:v>0.757843376265739</c:v>
                </c:pt>
                <c:pt idx="4">
                  <c:v>0.56785117071211</c:v>
                </c:pt>
                <c:pt idx="5">
                  <c:v>0.323620606181305</c:v>
                </c:pt>
                <c:pt idx="6">
                  <c:v>0.0957480779994025</c:v>
                </c:pt>
                <c:pt idx="7">
                  <c:v>-0.0504716155106049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77056"/>
        <c:axId val="-144934256"/>
      </c:scatterChart>
      <c:valAx>
        <c:axId val="14537705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4934256"/>
        <c:crosses val="autoZero"/>
        <c:crossBetween val="midCat"/>
      </c:valAx>
      <c:valAx>
        <c:axId val="-144934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45377056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698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Calculations!$B$60</c:f>
              <c:strCache>
                <c:ptCount val="1"/>
                <c:pt idx="0">
                  <c:v>698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Calculations!$Q$60:$Q$67</c:f>
                <c:numCache>
                  <c:formatCode>General</c:formatCode>
                  <c:ptCount val="8"/>
                  <c:pt idx="0">
                    <c:v>0.0431482857966497</c:v>
                  </c:pt>
                  <c:pt idx="1">
                    <c:v>0.0421058003107746</c:v>
                  </c:pt>
                  <c:pt idx="2">
                    <c:v>0.0611499689394402</c:v>
                  </c:pt>
                  <c:pt idx="3">
                    <c:v>0.109843328357414</c:v>
                  </c:pt>
                  <c:pt idx="4">
                    <c:v>0.024963819441158</c:v>
                  </c:pt>
                  <c:pt idx="5">
                    <c:v>0.021565120515883</c:v>
                  </c:pt>
                  <c:pt idx="6">
                    <c:v>0.0122882543226416</c:v>
                  </c:pt>
                  <c:pt idx="7">
                    <c:v>0.0451795947231099</c:v>
                  </c:pt>
                </c:numCache>
              </c:numRef>
            </c:plus>
            <c:minus>
              <c:numRef>
                <c:f>Calculations!$Q$60:$Q$67</c:f>
                <c:numCache>
                  <c:formatCode>General</c:formatCode>
                  <c:ptCount val="8"/>
                  <c:pt idx="0">
                    <c:v>0.0431482857966497</c:v>
                  </c:pt>
                  <c:pt idx="1">
                    <c:v>0.0421058003107746</c:v>
                  </c:pt>
                  <c:pt idx="2">
                    <c:v>0.0611499689394402</c:v>
                  </c:pt>
                  <c:pt idx="3">
                    <c:v>0.109843328357414</c:v>
                  </c:pt>
                  <c:pt idx="4">
                    <c:v>0.024963819441158</c:v>
                  </c:pt>
                  <c:pt idx="5">
                    <c:v>0.021565120515883</c:v>
                  </c:pt>
                  <c:pt idx="6">
                    <c:v>0.0122882543226416</c:v>
                  </c:pt>
                  <c:pt idx="7">
                    <c:v>0.0451795947231099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Calculations!$P$60:$P$67</c:f>
              <c:numCache>
                <c:formatCode>0%</c:formatCode>
                <c:ptCount val="8"/>
                <c:pt idx="0">
                  <c:v>0.936799744534445</c:v>
                </c:pt>
                <c:pt idx="1">
                  <c:v>0.841937555153434</c:v>
                </c:pt>
                <c:pt idx="2">
                  <c:v>1.018208788152442</c:v>
                </c:pt>
                <c:pt idx="3">
                  <c:v>0.996058139015839</c:v>
                </c:pt>
                <c:pt idx="4">
                  <c:v>0.796808740767701</c:v>
                </c:pt>
                <c:pt idx="5">
                  <c:v>0.780241250133055</c:v>
                </c:pt>
                <c:pt idx="6">
                  <c:v>0.780704796503143</c:v>
                </c:pt>
                <c:pt idx="7">
                  <c:v>0.731469304646108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77120720"/>
        <c:axId val="-277113488"/>
      </c:scatterChart>
      <c:valAx>
        <c:axId val="-27712072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77113488"/>
        <c:crosses val="autoZero"/>
        <c:crossBetween val="midCat"/>
      </c:valAx>
      <c:valAx>
        <c:axId val="-2771134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277120720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863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Calculations!$B$52</c:f>
              <c:strCache>
                <c:ptCount val="1"/>
                <c:pt idx="0">
                  <c:v>863 + 1 T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Calculations!$Q$52:$Q$59</c:f>
                <c:numCache>
                  <c:formatCode>General</c:formatCode>
                  <c:ptCount val="8"/>
                  <c:pt idx="0">
                    <c:v>0.0199215546069448</c:v>
                  </c:pt>
                  <c:pt idx="1">
                    <c:v>0.0475658291313967</c:v>
                  </c:pt>
                  <c:pt idx="2">
                    <c:v>0.0378373231058345</c:v>
                  </c:pt>
                  <c:pt idx="3">
                    <c:v>0.0782781020371902</c:v>
                  </c:pt>
                  <c:pt idx="4">
                    <c:v>0.0475174681845615</c:v>
                  </c:pt>
                  <c:pt idx="5">
                    <c:v>0.0116530264961703</c:v>
                  </c:pt>
                  <c:pt idx="6">
                    <c:v>0.0147128051191132</c:v>
                  </c:pt>
                  <c:pt idx="7">
                    <c:v>0.016646172330558</c:v>
                  </c:pt>
                </c:numCache>
              </c:numRef>
            </c:plus>
            <c:minus>
              <c:numRef>
                <c:f>Calculations!$Q$52:$Q$59</c:f>
                <c:numCache>
                  <c:formatCode>General</c:formatCode>
                  <c:ptCount val="8"/>
                  <c:pt idx="0">
                    <c:v>0.0199215546069448</c:v>
                  </c:pt>
                  <c:pt idx="1">
                    <c:v>0.0475658291313967</c:v>
                  </c:pt>
                  <c:pt idx="2">
                    <c:v>0.0378373231058345</c:v>
                  </c:pt>
                  <c:pt idx="3">
                    <c:v>0.0782781020371902</c:v>
                  </c:pt>
                  <c:pt idx="4">
                    <c:v>0.0475174681845615</c:v>
                  </c:pt>
                  <c:pt idx="5">
                    <c:v>0.0116530264961703</c:v>
                  </c:pt>
                  <c:pt idx="6">
                    <c:v>0.0147128051191132</c:v>
                  </c:pt>
                  <c:pt idx="7">
                    <c:v>0.016646172330558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Calculations!$P$52:$P$59</c:f>
              <c:numCache>
                <c:formatCode>0%</c:formatCode>
                <c:ptCount val="8"/>
                <c:pt idx="0">
                  <c:v>0.981204053112113</c:v>
                </c:pt>
                <c:pt idx="1">
                  <c:v>0.818818609154869</c:v>
                </c:pt>
                <c:pt idx="2">
                  <c:v>1.026909725202845</c:v>
                </c:pt>
                <c:pt idx="3">
                  <c:v>1.027884889418438</c:v>
                </c:pt>
                <c:pt idx="4">
                  <c:v>0.930444008749009</c:v>
                </c:pt>
                <c:pt idx="5">
                  <c:v>0.82411677248114</c:v>
                </c:pt>
                <c:pt idx="6">
                  <c:v>0.683229579065559</c:v>
                </c:pt>
                <c:pt idx="7">
                  <c:v>0.305391215967971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972736"/>
        <c:axId val="-192965504"/>
      </c:scatterChart>
      <c:valAx>
        <c:axId val="-19297273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2965504"/>
        <c:crosses val="autoZero"/>
        <c:crossBetween val="midCat"/>
      </c:valAx>
      <c:valAx>
        <c:axId val="-192965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92972736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956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Calculations!$B$44</c:f>
              <c:strCache>
                <c:ptCount val="1"/>
                <c:pt idx="0">
                  <c:v>956 + 1 T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Calculations!$Q$44:$Q$51</c:f>
                <c:numCache>
                  <c:formatCode>General</c:formatCode>
                  <c:ptCount val="8"/>
                  <c:pt idx="0">
                    <c:v>0.0469834121664779</c:v>
                  </c:pt>
                  <c:pt idx="1">
                    <c:v>0.0894924602471396</c:v>
                  </c:pt>
                  <c:pt idx="2">
                    <c:v>0.0579152847273687</c:v>
                  </c:pt>
                  <c:pt idx="3">
                    <c:v>0.0678213683693702</c:v>
                  </c:pt>
                  <c:pt idx="4">
                    <c:v>0.0887665015478584</c:v>
                  </c:pt>
                  <c:pt idx="5">
                    <c:v>0.112516596364934</c:v>
                  </c:pt>
                  <c:pt idx="6">
                    <c:v>0.0925409275359529</c:v>
                  </c:pt>
                  <c:pt idx="7">
                    <c:v>0.0840181700037999</c:v>
                  </c:pt>
                </c:numCache>
              </c:numRef>
            </c:plus>
            <c:minus>
              <c:numRef>
                <c:f>Calculations!$Q$44:$Q$51</c:f>
                <c:numCache>
                  <c:formatCode>General</c:formatCode>
                  <c:ptCount val="8"/>
                  <c:pt idx="0">
                    <c:v>0.0469834121664779</c:v>
                  </c:pt>
                  <c:pt idx="1">
                    <c:v>0.0894924602471396</c:v>
                  </c:pt>
                  <c:pt idx="2">
                    <c:v>0.0579152847273687</c:v>
                  </c:pt>
                  <c:pt idx="3">
                    <c:v>0.0678213683693702</c:v>
                  </c:pt>
                  <c:pt idx="4">
                    <c:v>0.0887665015478584</c:v>
                  </c:pt>
                  <c:pt idx="5">
                    <c:v>0.112516596364934</c:v>
                  </c:pt>
                  <c:pt idx="6">
                    <c:v>0.0925409275359529</c:v>
                  </c:pt>
                  <c:pt idx="7">
                    <c:v>0.0840181700037999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Calculations!$P$44:$P$51</c:f>
              <c:numCache>
                <c:formatCode>0%</c:formatCode>
                <c:ptCount val="8"/>
                <c:pt idx="0">
                  <c:v>0.925276325141725</c:v>
                </c:pt>
                <c:pt idx="1">
                  <c:v>0.716148238695477</c:v>
                </c:pt>
                <c:pt idx="2">
                  <c:v>0.817726699927549</c:v>
                </c:pt>
                <c:pt idx="3">
                  <c:v>0.897326195863793</c:v>
                </c:pt>
                <c:pt idx="4">
                  <c:v>0.953202418681949</c:v>
                </c:pt>
                <c:pt idx="5">
                  <c:v>0.746010925959627</c:v>
                </c:pt>
                <c:pt idx="6">
                  <c:v>0.607043157883894</c:v>
                </c:pt>
                <c:pt idx="7">
                  <c:v>0.372680980520751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657312"/>
        <c:axId val="141979712"/>
      </c:scatterChart>
      <c:valAx>
        <c:axId val="-17365731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979712"/>
        <c:crosses val="autoZero"/>
        <c:crossBetween val="midCat"/>
      </c:valAx>
      <c:valAx>
        <c:axId val="141979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73657312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854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Calculations!$B$36</c:f>
              <c:strCache>
                <c:ptCount val="1"/>
                <c:pt idx="0">
                  <c:v>854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Calculations!$Q$36:$Q$43</c:f>
                <c:numCache>
                  <c:formatCode>General</c:formatCode>
                  <c:ptCount val="8"/>
                  <c:pt idx="0">
                    <c:v>0.0156785567476979</c:v>
                  </c:pt>
                  <c:pt idx="1">
                    <c:v>0.0650475858269264</c:v>
                  </c:pt>
                  <c:pt idx="2">
                    <c:v>0.107096342884613</c:v>
                  </c:pt>
                  <c:pt idx="3">
                    <c:v>0.0298899034414699</c:v>
                  </c:pt>
                  <c:pt idx="4">
                    <c:v>0.0605641867441195</c:v>
                  </c:pt>
                  <c:pt idx="5">
                    <c:v>0.034100073169534</c:v>
                  </c:pt>
                  <c:pt idx="6">
                    <c:v>0.0742424435897857</c:v>
                  </c:pt>
                  <c:pt idx="7">
                    <c:v>0.079418067779232</c:v>
                  </c:pt>
                </c:numCache>
              </c:numRef>
            </c:plus>
            <c:minus>
              <c:numRef>
                <c:f>Calculations!$Q$36:$Q$43</c:f>
                <c:numCache>
                  <c:formatCode>General</c:formatCode>
                  <c:ptCount val="8"/>
                  <c:pt idx="0">
                    <c:v>0.0156785567476979</c:v>
                  </c:pt>
                  <c:pt idx="1">
                    <c:v>0.0650475858269264</c:v>
                  </c:pt>
                  <c:pt idx="2">
                    <c:v>0.107096342884613</c:v>
                  </c:pt>
                  <c:pt idx="3">
                    <c:v>0.0298899034414699</c:v>
                  </c:pt>
                  <c:pt idx="4">
                    <c:v>0.0605641867441195</c:v>
                  </c:pt>
                  <c:pt idx="5">
                    <c:v>0.034100073169534</c:v>
                  </c:pt>
                  <c:pt idx="6">
                    <c:v>0.0742424435897857</c:v>
                  </c:pt>
                  <c:pt idx="7">
                    <c:v>0.079418067779232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Calculations!$P$36:$P$43</c:f>
              <c:numCache>
                <c:formatCode>0%</c:formatCode>
                <c:ptCount val="8"/>
                <c:pt idx="0">
                  <c:v>0.987257625337788</c:v>
                </c:pt>
                <c:pt idx="1">
                  <c:v>0.849677062695505</c:v>
                </c:pt>
                <c:pt idx="2">
                  <c:v>0.99033419976445</c:v>
                </c:pt>
                <c:pt idx="3">
                  <c:v>0.965529318449489</c:v>
                </c:pt>
                <c:pt idx="4">
                  <c:v>0.911280658441866</c:v>
                </c:pt>
                <c:pt idx="5">
                  <c:v>0.97141120683439</c:v>
                </c:pt>
                <c:pt idx="6">
                  <c:v>0.761555180903263</c:v>
                </c:pt>
                <c:pt idx="7">
                  <c:v>0.525452129394677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157712"/>
        <c:axId val="-277181472"/>
      </c:scatterChart>
      <c:valAx>
        <c:axId val="-19815771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77181472"/>
        <c:crosses val="autoZero"/>
        <c:crossBetween val="midCat"/>
      </c:valAx>
      <c:valAx>
        <c:axId val="-277181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98157712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693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Calculations!$B$28</c:f>
              <c:strCache>
                <c:ptCount val="1"/>
                <c:pt idx="0">
                  <c:v>693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Calculations!$Q$28:$Q$35</c:f>
                <c:numCache>
                  <c:formatCode>General</c:formatCode>
                  <c:ptCount val="8"/>
                  <c:pt idx="0">
                    <c:v>0.022823914019232</c:v>
                  </c:pt>
                  <c:pt idx="1">
                    <c:v>0.00423461873682948</c:v>
                  </c:pt>
                  <c:pt idx="2">
                    <c:v>0.0516517415520951</c:v>
                  </c:pt>
                  <c:pt idx="3">
                    <c:v>0.0458969892984567</c:v>
                  </c:pt>
                  <c:pt idx="4">
                    <c:v>0.0515588318860784</c:v>
                  </c:pt>
                  <c:pt idx="5">
                    <c:v>0.0532255073840146</c:v>
                  </c:pt>
                  <c:pt idx="6">
                    <c:v>0.0111024720875494</c:v>
                  </c:pt>
                  <c:pt idx="7">
                    <c:v>0.000921665635005719</c:v>
                  </c:pt>
                </c:numCache>
              </c:numRef>
            </c:plus>
            <c:minus>
              <c:numRef>
                <c:f>Calculations!$Q$28:$Q$35</c:f>
                <c:numCache>
                  <c:formatCode>General</c:formatCode>
                  <c:ptCount val="8"/>
                  <c:pt idx="0">
                    <c:v>0.022823914019232</c:v>
                  </c:pt>
                  <c:pt idx="1">
                    <c:v>0.00423461873682948</c:v>
                  </c:pt>
                  <c:pt idx="2">
                    <c:v>0.0516517415520951</c:v>
                  </c:pt>
                  <c:pt idx="3">
                    <c:v>0.0458969892984567</c:v>
                  </c:pt>
                  <c:pt idx="4">
                    <c:v>0.0515588318860784</c:v>
                  </c:pt>
                  <c:pt idx="5">
                    <c:v>0.0532255073840146</c:v>
                  </c:pt>
                  <c:pt idx="6">
                    <c:v>0.0111024720875494</c:v>
                  </c:pt>
                  <c:pt idx="7">
                    <c:v>0.000921665635005719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12.2895416000983</c:v>
                </c:pt>
                <c:pt idx="1">
                  <c:v>38.8349514563107</c:v>
                </c:pt>
                <c:pt idx="2">
                  <c:v>122.895416000983</c:v>
                </c:pt>
                <c:pt idx="3">
                  <c:v>388.349514563107</c:v>
                </c:pt>
                <c:pt idx="4">
                  <c:v>1228.95416000983</c:v>
                </c:pt>
                <c:pt idx="5">
                  <c:v>3883.49514563107</c:v>
                </c:pt>
                <c:pt idx="6">
                  <c:v>12289.54160009832</c:v>
                </c:pt>
                <c:pt idx="7">
                  <c:v>38834.95145631068</c:v>
                </c:pt>
              </c:numCache>
            </c:numRef>
          </c:xVal>
          <c:yVal>
            <c:numRef>
              <c:f>Calculations!$P$28:$P$35</c:f>
              <c:numCache>
                <c:formatCode>0%</c:formatCode>
                <c:ptCount val="8"/>
                <c:pt idx="0">
                  <c:v>0.751401798559916</c:v>
                </c:pt>
                <c:pt idx="1">
                  <c:v>0.675816270820958</c:v>
                </c:pt>
                <c:pt idx="2">
                  <c:v>0.528999117545058</c:v>
                </c:pt>
                <c:pt idx="3">
                  <c:v>0.512005850985293</c:v>
                </c:pt>
                <c:pt idx="4">
                  <c:v>0.238348676145904</c:v>
                </c:pt>
                <c:pt idx="5">
                  <c:v>-0.0737038728440801</c:v>
                </c:pt>
                <c:pt idx="6">
                  <c:v>-0.187087314967741</c:v>
                </c:pt>
                <c:pt idx="7">
                  <c:v>-0.199637403728286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1426000"/>
        <c:axId val="-161424960"/>
      </c:scatterChart>
      <c:valAx>
        <c:axId val="-16142600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1424960"/>
        <c:crosses val="autoZero"/>
        <c:crossBetween val="midCat"/>
      </c:valAx>
      <c:valAx>
        <c:axId val="-1614249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61426000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'enter cell titer glow data here'!$DG$22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'enter cell titer glow data here'!$CU$24:$DF$24</c:f>
              <c:numCache>
                <c:formatCode>0%</c:formatCode>
                <c:ptCount val="12"/>
              </c:numCache>
            </c:numRef>
          </c:xVal>
          <c:yVal>
            <c:numRef>
              <c:f>'enter cell titer glow data here'!$CU$22:$DF$22</c:f>
              <c:numCache>
                <c:formatCode>_(* #,##0_);_(* \(#,##0\);_(* "-"??_);_(@_)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23456"/>
        <c:axId val="98177504"/>
      </c:scatterChart>
      <c:valAx>
        <c:axId val="16722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viability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98177504"/>
        <c:crosses val="autoZero"/>
        <c:crossBetween val="midCat"/>
      </c:valAx>
      <c:valAx>
        <c:axId val="98177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FLU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7223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467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467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Calculations!$Q$20:$Q$27</c:f>
                <c:numCache>
                  <c:formatCode>General</c:formatCode>
                  <c:ptCount val="8"/>
                  <c:pt idx="0">
                    <c:v>0.00826807987705876</c:v>
                  </c:pt>
                  <c:pt idx="1">
                    <c:v>0.0421555044952536</c:v>
                  </c:pt>
                  <c:pt idx="2">
                    <c:v>0.0544235640302503</c:v>
                  </c:pt>
                  <c:pt idx="3">
                    <c:v>0.0282260040903879</c:v>
                  </c:pt>
                  <c:pt idx="4">
                    <c:v>0.0215999634220433</c:v>
                  </c:pt>
                  <c:pt idx="5">
                    <c:v>0.0346472349550273</c:v>
                  </c:pt>
                  <c:pt idx="6">
                    <c:v>0.0201224667400328</c:v>
                  </c:pt>
                  <c:pt idx="7">
                    <c:v>0.035959375822337</c:v>
                  </c:pt>
                </c:numCache>
              </c:numRef>
            </c:plus>
            <c:minus>
              <c:numRef>
                <c:f>Calculations!$Q$20:$Q$27</c:f>
                <c:numCache>
                  <c:formatCode>General</c:formatCode>
                  <c:ptCount val="8"/>
                  <c:pt idx="0">
                    <c:v>0.00826807987705876</c:v>
                  </c:pt>
                  <c:pt idx="1">
                    <c:v>0.0421555044952536</c:v>
                  </c:pt>
                  <c:pt idx="2">
                    <c:v>0.0544235640302503</c:v>
                  </c:pt>
                  <c:pt idx="3">
                    <c:v>0.0282260040903879</c:v>
                  </c:pt>
                  <c:pt idx="4">
                    <c:v>0.0215999634220433</c:v>
                  </c:pt>
                  <c:pt idx="5">
                    <c:v>0.0346472349550273</c:v>
                  </c:pt>
                  <c:pt idx="6">
                    <c:v>0.0201224667400328</c:v>
                  </c:pt>
                  <c:pt idx="7">
                    <c:v>0.035959375822337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12.2895416000983</c:v>
                </c:pt>
                <c:pt idx="1">
                  <c:v>38.8349514563107</c:v>
                </c:pt>
                <c:pt idx="2">
                  <c:v>122.895416000983</c:v>
                </c:pt>
                <c:pt idx="3">
                  <c:v>388.349514563107</c:v>
                </c:pt>
                <c:pt idx="4">
                  <c:v>1228.95416000983</c:v>
                </c:pt>
                <c:pt idx="5">
                  <c:v>3883.49514563107</c:v>
                </c:pt>
                <c:pt idx="6">
                  <c:v>12289.54160009832</c:v>
                </c:pt>
                <c:pt idx="7">
                  <c:v>38834.95145631068</c:v>
                </c:pt>
              </c:numCache>
            </c:numRef>
          </c:xVal>
          <c:yVal>
            <c:numRef>
              <c:f>Calculations!$P$20:$P$27</c:f>
              <c:numCache>
                <c:formatCode>0%</c:formatCode>
                <c:ptCount val="8"/>
                <c:pt idx="0">
                  <c:v>0.754090367506429</c:v>
                </c:pt>
                <c:pt idx="1">
                  <c:v>0.690780234382779</c:v>
                </c:pt>
                <c:pt idx="2">
                  <c:v>0.677412930540152</c:v>
                </c:pt>
                <c:pt idx="3">
                  <c:v>0.570426428323713</c:v>
                </c:pt>
                <c:pt idx="4">
                  <c:v>0.306277104586362</c:v>
                </c:pt>
                <c:pt idx="5">
                  <c:v>0.087407677014624</c:v>
                </c:pt>
                <c:pt idx="6">
                  <c:v>-0.0660948450209969</c:v>
                </c:pt>
                <c:pt idx="7">
                  <c:v>-0.07366610239911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5839568"/>
        <c:axId val="-146165152"/>
      </c:scatterChart>
      <c:valAx>
        <c:axId val="-14583956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6165152"/>
        <c:crosses val="autoZero"/>
        <c:crossBetween val="midCat"/>
      </c:valAx>
      <c:valAx>
        <c:axId val="-146165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45839568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Flutamide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054608"/>
        <c:axId val="-146688128"/>
      </c:scatterChart>
      <c:valAx>
        <c:axId val="-14405460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6688128"/>
        <c:crosses val="autoZero"/>
        <c:crossBetween val="midCat"/>
      </c:valAx>
      <c:valAx>
        <c:axId val="-146688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44054608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 Agonism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139520915294"/>
          <c:y val="0.088410127682334"/>
          <c:w val="0.743646661992858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0.0373682648376055</c:v>
                  </c:pt>
                  <c:pt idx="1">
                    <c:v>0.044474999594168</c:v>
                  </c:pt>
                  <c:pt idx="2">
                    <c:v>0.132297910218443</c:v>
                  </c:pt>
                  <c:pt idx="3">
                    <c:v>0.145548007414911</c:v>
                  </c:pt>
                  <c:pt idx="4">
                    <c:v>0.356842391237467</c:v>
                  </c:pt>
                  <c:pt idx="5">
                    <c:v>0.280197176266657</c:v>
                  </c:pt>
                  <c:pt idx="6">
                    <c:v>0.419517901094946</c:v>
                  </c:pt>
                  <c:pt idx="7">
                    <c:v>0.528673466630172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0.0373682648376055</c:v>
                  </c:pt>
                  <c:pt idx="1">
                    <c:v>0.044474999594168</c:v>
                  </c:pt>
                  <c:pt idx="2">
                    <c:v>0.132297910218443</c:v>
                  </c:pt>
                  <c:pt idx="3">
                    <c:v>0.145548007414911</c:v>
                  </c:pt>
                  <c:pt idx="4">
                    <c:v>0.356842391237467</c:v>
                  </c:pt>
                  <c:pt idx="5">
                    <c:v>0.280197176266657</c:v>
                  </c:pt>
                  <c:pt idx="6">
                    <c:v>0.419517901094946</c:v>
                  </c:pt>
                  <c:pt idx="7">
                    <c:v>0.528673466630172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0.793000558544257</c:v>
                </c:pt>
                <c:pt idx="2">
                  <c:v>0.747302819178646</c:v>
                </c:pt>
                <c:pt idx="3">
                  <c:v>1.393038774730282</c:v>
                </c:pt>
                <c:pt idx="4">
                  <c:v>4.014419260957756</c:v>
                </c:pt>
                <c:pt idx="5">
                  <c:v>5.60572654849046</c:v>
                </c:pt>
                <c:pt idx="6">
                  <c:v>5.699944145574272</c:v>
                </c:pt>
                <c:pt idx="7">
                  <c:v>5.817253138136814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Calculations!$L$12</c:f>
                <c:numCache>
                  <c:formatCode>General</c:formatCode>
                  <c:ptCount val="1"/>
                  <c:pt idx="0">
                    <c:v>0.312454702095353</c:v>
                  </c:pt>
                </c:numCache>
              </c:numRef>
            </c:plus>
            <c:minus>
              <c:numRef>
                <c:f>Calculations!$L$12</c:f>
                <c:numCache>
                  <c:formatCode>General</c:formatCode>
                  <c:ptCount val="1"/>
                  <c:pt idx="0">
                    <c:v>0.312454702095353</c:v>
                  </c:pt>
                </c:numCache>
              </c:numRef>
            </c:minus>
          </c:errBars>
          <c:xVal>
            <c:numRef>
              <c:f>Calculations!$A$12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Calculations!$K$12</c:f>
              <c:numCache>
                <c:formatCode>0.00</c:formatCode>
                <c:ptCount val="1"/>
                <c:pt idx="0">
                  <c:v>5.280697886350942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697184"/>
        <c:axId val="-144350688"/>
      </c:scatterChart>
      <c:valAx>
        <c:axId val="-14469718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4350688"/>
        <c:crosses val="autoZero"/>
        <c:crossBetween val="midCat"/>
      </c:valAx>
      <c:valAx>
        <c:axId val="-144350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4697184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796868934429554"/>
          <c:y val="0.0150032080732952"/>
          <c:w val="0.149666894563124"/>
          <c:h val="0.1478522733174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</a:t>
            </a:r>
            <a:r>
              <a:rPr lang="en-US" baseline="0"/>
              <a:t> Range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'enter cell titer glow data here'!$DG$22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'enter cell titer glow data here'!$CX$24:$DF$24</c:f>
              <c:numCache>
                <c:formatCode>0%</c:formatCode>
                <c:ptCount val="9"/>
              </c:numCache>
            </c:numRef>
          </c:xVal>
          <c:yVal>
            <c:numRef>
              <c:f>'enter cell titer glow data here'!$CX$22:$DF$22</c:f>
              <c:numCache>
                <c:formatCode>_(* #,##0_);_(* \(#,##0\);_(* "-"??_);_(@_)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13872"/>
        <c:axId val="95663600"/>
      </c:scatterChart>
      <c:valAx>
        <c:axId val="16681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unviable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95663600"/>
        <c:crosses val="autoZero"/>
        <c:crossBetween val="midCat"/>
      </c:valAx>
      <c:valAx>
        <c:axId val="95663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FLU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6813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 Antagonism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24169367371649"/>
          <c:y val="0.088410127682334"/>
          <c:w val="0.777372447676412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errBars>
            <c:errDir val="y"/>
            <c:errBarType val="both"/>
            <c:errValType val="fixedVal"/>
            <c:noEndCap val="0"/>
            <c:val val="1.0"/>
          </c:errBars>
          <c:errBars>
            <c:errDir val="x"/>
            <c:errBarType val="both"/>
            <c:errValType val="fixedVal"/>
            <c:noEndCap val="0"/>
            <c:val val="1.0"/>
          </c:errBars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Calculations!$K$197:$K$198</c:f>
              <c:numCache>
                <c:formatCode>General</c:formatCode>
                <c:ptCount val="2"/>
                <c:pt idx="0">
                  <c:v>5.280697886350942</c:v>
                </c:pt>
                <c:pt idx="1">
                  <c:v>5.280697886350942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Calculations!$L$13:$L$19</c:f>
                <c:numCache>
                  <c:formatCode>General</c:formatCode>
                  <c:ptCount val="7"/>
                  <c:pt idx="0">
                    <c:v>0.179347191210814</c:v>
                  </c:pt>
                  <c:pt idx="1">
                    <c:v>0.270873020357446</c:v>
                  </c:pt>
                  <c:pt idx="2">
                    <c:v>0.0522155721528131</c:v>
                  </c:pt>
                  <c:pt idx="3">
                    <c:v>0.194372641819842</c:v>
                  </c:pt>
                  <c:pt idx="4">
                    <c:v>0.0738217358650793</c:v>
                  </c:pt>
                  <c:pt idx="5">
                    <c:v>0.0638486885125561</c:v>
                  </c:pt>
                  <c:pt idx="6">
                    <c:v>0.0113294229724608</c:v>
                  </c:pt>
                </c:numCache>
              </c:numRef>
            </c:plus>
            <c:minus>
              <c:numRef>
                <c:f>Calculations!$L$13:$L$19</c:f>
                <c:numCache>
                  <c:formatCode>General</c:formatCode>
                  <c:ptCount val="7"/>
                  <c:pt idx="0">
                    <c:v>0.179347191210814</c:v>
                  </c:pt>
                  <c:pt idx="1">
                    <c:v>0.270873020357446</c:v>
                  </c:pt>
                  <c:pt idx="2">
                    <c:v>0.0522155721528131</c:v>
                  </c:pt>
                  <c:pt idx="3">
                    <c:v>0.194372641819842</c:v>
                  </c:pt>
                  <c:pt idx="4">
                    <c:v>0.0738217358650793</c:v>
                  </c:pt>
                  <c:pt idx="5">
                    <c:v>0.0638486885125561</c:v>
                  </c:pt>
                  <c:pt idx="6">
                    <c:v>0.0113294229724608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Calculations!$K$13:$K$19</c:f>
              <c:numCache>
                <c:formatCode>0.00</c:formatCode>
                <c:ptCount val="7"/>
                <c:pt idx="0">
                  <c:v>3.919275656289502</c:v>
                </c:pt>
                <c:pt idx="1">
                  <c:v>3.028471058588352</c:v>
                </c:pt>
                <c:pt idx="2">
                  <c:v>3.985742422906194</c:v>
                </c:pt>
                <c:pt idx="3">
                  <c:v>3.328085957021489</c:v>
                </c:pt>
                <c:pt idx="4">
                  <c:v>2.456301261134139</c:v>
                </c:pt>
                <c:pt idx="5">
                  <c:v>1.114751447805509</c:v>
                </c:pt>
                <c:pt idx="6">
                  <c:v>0.750066143398889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467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Calculations!$L$20:$L$27</c:f>
                <c:numCache>
                  <c:formatCode>General</c:formatCode>
                  <c:ptCount val="8"/>
                  <c:pt idx="0">
                    <c:v>0.0353931520539062</c:v>
                  </c:pt>
                  <c:pt idx="1">
                    <c:v>0.18045497899089</c:v>
                  </c:pt>
                  <c:pt idx="2">
                    <c:v>0.232970835511978</c:v>
                  </c:pt>
                  <c:pt idx="3">
                    <c:v>0.120826996049857</c:v>
                  </c:pt>
                  <c:pt idx="4">
                    <c:v>0.0924629177659987</c:v>
                  </c:pt>
                  <c:pt idx="5">
                    <c:v>0.14831434543989</c:v>
                  </c:pt>
                  <c:pt idx="6">
                    <c:v>0.0861382008422255</c:v>
                  </c:pt>
                  <c:pt idx="7">
                    <c:v>0.153931224077177</c:v>
                  </c:pt>
                </c:numCache>
              </c:numRef>
            </c:plus>
            <c:minus>
              <c:numRef>
                <c:f>Calculations!$L$20:$L$27</c:f>
                <c:numCache>
                  <c:formatCode>General</c:formatCode>
                  <c:ptCount val="8"/>
                  <c:pt idx="0">
                    <c:v>0.0353931520539062</c:v>
                  </c:pt>
                  <c:pt idx="1">
                    <c:v>0.18045497899089</c:v>
                  </c:pt>
                  <c:pt idx="2">
                    <c:v>0.232970835511978</c:v>
                  </c:pt>
                  <c:pt idx="3">
                    <c:v>0.120826996049857</c:v>
                  </c:pt>
                  <c:pt idx="4">
                    <c:v>0.0924629177659987</c:v>
                  </c:pt>
                  <c:pt idx="5">
                    <c:v>0.14831434543989</c:v>
                  </c:pt>
                  <c:pt idx="6">
                    <c:v>0.0861382008422255</c:v>
                  </c:pt>
                  <c:pt idx="7">
                    <c:v>0.153931224077177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12.2895416000983</c:v>
                </c:pt>
                <c:pt idx="1">
                  <c:v>38.8349514563107</c:v>
                </c:pt>
                <c:pt idx="2">
                  <c:v>122.895416000983</c:v>
                </c:pt>
                <c:pt idx="3">
                  <c:v>388.349514563107</c:v>
                </c:pt>
                <c:pt idx="4">
                  <c:v>1228.95416000983</c:v>
                </c:pt>
                <c:pt idx="5">
                  <c:v>3883.49514563107</c:v>
                </c:pt>
                <c:pt idx="6">
                  <c:v>12289.54160009832</c:v>
                </c:pt>
                <c:pt idx="7">
                  <c:v>38834.95145631068</c:v>
                </c:pt>
              </c:numCache>
            </c:numRef>
          </c:xVal>
          <c:yVal>
            <c:numRef>
              <c:f>Calculations!$K$20:$K$27</c:f>
              <c:numCache>
                <c:formatCode>0.00</c:formatCode>
                <c:ptCount val="8"/>
                <c:pt idx="0">
                  <c:v>4.228033042302378</c:v>
                </c:pt>
                <c:pt idx="1">
                  <c:v>3.957021489255372</c:v>
                </c:pt>
                <c:pt idx="2">
                  <c:v>3.899800099950025</c:v>
                </c:pt>
                <c:pt idx="3">
                  <c:v>3.441823206044037</c:v>
                </c:pt>
                <c:pt idx="4">
                  <c:v>2.311079754240527</c:v>
                </c:pt>
                <c:pt idx="5">
                  <c:v>1.374165858247347</c:v>
                </c:pt>
                <c:pt idx="6">
                  <c:v>0.717067936619925</c:v>
                </c:pt>
                <c:pt idx="7">
                  <c:v>0.684657671164418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Calculations!$B$28</c:f>
              <c:strCache>
                <c:ptCount val="1"/>
                <c:pt idx="0">
                  <c:v>693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Calculations!$L$28:$L$35</c:f>
                <c:numCache>
                  <c:formatCode>General</c:formatCode>
                  <c:ptCount val="8"/>
                  <c:pt idx="0">
                    <c:v>0.0977022805003819</c:v>
                  </c:pt>
                  <c:pt idx="1">
                    <c:v>0.018127123476248</c:v>
                  </c:pt>
                  <c:pt idx="2">
                    <c:v>0.221105500888398</c:v>
                  </c:pt>
                  <c:pt idx="3">
                    <c:v>0.196471145079775</c:v>
                  </c:pt>
                  <c:pt idx="4">
                    <c:v>0.220707782677458</c:v>
                  </c:pt>
                  <c:pt idx="5">
                    <c:v>0.227842316958708</c:v>
                  </c:pt>
                  <c:pt idx="6">
                    <c:v>0.0475263287984429</c:v>
                  </c:pt>
                  <c:pt idx="7">
                    <c:v>0.00394537213569127</c:v>
                  </c:pt>
                </c:numCache>
              </c:numRef>
            </c:plus>
            <c:minus>
              <c:numRef>
                <c:f>Calculations!$L$28:$L$35</c:f>
                <c:numCache>
                  <c:formatCode>General</c:formatCode>
                  <c:ptCount val="8"/>
                  <c:pt idx="0">
                    <c:v>0.0977022805003819</c:v>
                  </c:pt>
                  <c:pt idx="1">
                    <c:v>0.018127123476248</c:v>
                  </c:pt>
                  <c:pt idx="2">
                    <c:v>0.221105500888398</c:v>
                  </c:pt>
                  <c:pt idx="3">
                    <c:v>0.196471145079775</c:v>
                  </c:pt>
                  <c:pt idx="4">
                    <c:v>0.220707782677458</c:v>
                  </c:pt>
                  <c:pt idx="5">
                    <c:v>0.227842316958708</c:v>
                  </c:pt>
                  <c:pt idx="6">
                    <c:v>0.0475263287984429</c:v>
                  </c:pt>
                  <c:pt idx="7">
                    <c:v>0.00394537213569127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12.2895416000983</c:v>
                </c:pt>
                <c:pt idx="1">
                  <c:v>38.8349514563107</c:v>
                </c:pt>
                <c:pt idx="2">
                  <c:v>122.895416000983</c:v>
                </c:pt>
                <c:pt idx="3">
                  <c:v>388.349514563107</c:v>
                </c:pt>
                <c:pt idx="4">
                  <c:v>1228.95416000983</c:v>
                </c:pt>
                <c:pt idx="5">
                  <c:v>3883.49514563107</c:v>
                </c:pt>
                <c:pt idx="6">
                  <c:v>12289.54160009832</c:v>
                </c:pt>
                <c:pt idx="7">
                  <c:v>38834.95145631068</c:v>
                </c:pt>
              </c:numCache>
            </c:numRef>
          </c:xVal>
          <c:yVal>
            <c:numRef>
              <c:f>Calculations!$K$28:$K$35</c:f>
              <c:numCache>
                <c:formatCode>0.00</c:formatCode>
                <c:ptCount val="8"/>
                <c:pt idx="0">
                  <c:v>4.216524090895729</c:v>
                </c:pt>
                <c:pt idx="1">
                  <c:v>3.89296528206485</c:v>
                </c:pt>
                <c:pt idx="2">
                  <c:v>3.264485404356645</c:v>
                </c:pt>
                <c:pt idx="3">
                  <c:v>3.191742364112061</c:v>
                </c:pt>
                <c:pt idx="4">
                  <c:v>2.020298674192316</c:v>
                </c:pt>
                <c:pt idx="5">
                  <c:v>0.684495987300467</c:v>
                </c:pt>
                <c:pt idx="6">
                  <c:v>0.19913572625452</c:v>
                </c:pt>
                <c:pt idx="7">
                  <c:v>0.145412587823735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Calculations!$B$36</c:f>
              <c:strCache>
                <c:ptCount val="1"/>
                <c:pt idx="0">
                  <c:v>854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Calculations!$L$36:$L$43</c:f>
                <c:numCache>
                  <c:formatCode>General</c:formatCode>
                  <c:ptCount val="8"/>
                  <c:pt idx="0">
                    <c:v>0.0671151647309035</c:v>
                  </c:pt>
                  <c:pt idx="1">
                    <c:v>0.278449063161553</c:v>
                  </c:pt>
                  <c:pt idx="2">
                    <c:v>0.45844708862208</c:v>
                  </c:pt>
                  <c:pt idx="3">
                    <c:v>0.127949646485134</c:v>
                  </c:pt>
                  <c:pt idx="4">
                    <c:v>0.259256986184116</c:v>
                  </c:pt>
                  <c:pt idx="5">
                    <c:v>0.145972111141237</c:v>
                  </c:pt>
                  <c:pt idx="6">
                    <c:v>0.317809471352327</c:v>
                  </c:pt>
                  <c:pt idx="7">
                    <c:v>0.339964754880635</c:v>
                  </c:pt>
                </c:numCache>
              </c:numRef>
            </c:plus>
            <c:minus>
              <c:numRef>
                <c:f>Calculations!$L$36:$L$43</c:f>
                <c:numCache>
                  <c:formatCode>General</c:formatCode>
                  <c:ptCount val="8"/>
                  <c:pt idx="0">
                    <c:v>0.0671151647309035</c:v>
                  </c:pt>
                  <c:pt idx="1">
                    <c:v>0.278449063161553</c:v>
                  </c:pt>
                  <c:pt idx="2">
                    <c:v>0.45844708862208</c:v>
                  </c:pt>
                  <c:pt idx="3">
                    <c:v>0.127949646485134</c:v>
                  </c:pt>
                  <c:pt idx="4">
                    <c:v>0.259256986184116</c:v>
                  </c:pt>
                  <c:pt idx="5">
                    <c:v>0.145972111141237</c:v>
                  </c:pt>
                  <c:pt idx="6">
                    <c:v>0.317809471352327</c:v>
                  </c:pt>
                  <c:pt idx="7">
                    <c:v>0.339964754880635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Calculations!$K$36:$K$43</c:f>
              <c:numCache>
                <c:formatCode>0.00</c:formatCode>
                <c:ptCount val="8"/>
                <c:pt idx="0">
                  <c:v>5.22615163006732</c:v>
                </c:pt>
                <c:pt idx="1">
                  <c:v>4.637210806361526</c:v>
                </c:pt>
                <c:pt idx="2">
                  <c:v>5.23932151571273</c:v>
                </c:pt>
                <c:pt idx="3">
                  <c:v>5.133139312696593</c:v>
                </c:pt>
                <c:pt idx="4">
                  <c:v>4.900917188464591</c:v>
                </c:pt>
                <c:pt idx="5">
                  <c:v>5.158317899873593</c:v>
                </c:pt>
                <c:pt idx="6">
                  <c:v>4.259987653232208</c:v>
                </c:pt>
                <c:pt idx="7">
                  <c:v>3.249301819678396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Calculations!$B$44</c:f>
              <c:strCache>
                <c:ptCount val="1"/>
                <c:pt idx="0">
                  <c:v>956 + 1 T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Calculations!$L$44:$L$51</c:f>
                <c:numCache>
                  <c:formatCode>General</c:formatCode>
                  <c:ptCount val="8"/>
                  <c:pt idx="0">
                    <c:v>0.201121793154597</c:v>
                  </c:pt>
                  <c:pt idx="1">
                    <c:v>0.383090185424274</c:v>
                  </c:pt>
                  <c:pt idx="2">
                    <c:v>0.24791783691986</c:v>
                  </c:pt>
                  <c:pt idx="3">
                    <c:v>0.29032278822819</c:v>
                  </c:pt>
                  <c:pt idx="4">
                    <c:v>0.379982575554682</c:v>
                  </c:pt>
                  <c:pt idx="5">
                    <c:v>0.481649556238776</c:v>
                  </c:pt>
                  <c:pt idx="6">
                    <c:v>0.396139752904111</c:v>
                  </c:pt>
                  <c:pt idx="7">
                    <c:v>0.359656402750339</c:v>
                  </c:pt>
                </c:numCache>
              </c:numRef>
            </c:plus>
            <c:minus>
              <c:numRef>
                <c:f>Calculations!$L$44:$L$51</c:f>
                <c:numCache>
                  <c:formatCode>General</c:formatCode>
                  <c:ptCount val="8"/>
                  <c:pt idx="0">
                    <c:v>0.201121793154597</c:v>
                  </c:pt>
                  <c:pt idx="1">
                    <c:v>0.383090185424274</c:v>
                  </c:pt>
                  <c:pt idx="2">
                    <c:v>0.24791783691986</c:v>
                  </c:pt>
                  <c:pt idx="3">
                    <c:v>0.29032278822819</c:v>
                  </c:pt>
                  <c:pt idx="4">
                    <c:v>0.379982575554682</c:v>
                  </c:pt>
                  <c:pt idx="5">
                    <c:v>0.481649556238776</c:v>
                  </c:pt>
                  <c:pt idx="6">
                    <c:v>0.396139752904111</c:v>
                  </c:pt>
                  <c:pt idx="7">
                    <c:v>0.359656402750339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Calculations!$K$44:$K$51</c:f>
              <c:numCache>
                <c:formatCode>0.00</c:formatCode>
                <c:ptCount val="8"/>
                <c:pt idx="0">
                  <c:v>4.960828409324748</c:v>
                </c:pt>
                <c:pt idx="1">
                  <c:v>4.065614251697681</c:v>
                </c:pt>
                <c:pt idx="2">
                  <c:v>4.500440955992592</c:v>
                </c:pt>
                <c:pt idx="3">
                  <c:v>4.841182350001469</c:v>
                </c:pt>
                <c:pt idx="4">
                  <c:v>5.080371578916424</c:v>
                </c:pt>
                <c:pt idx="5">
                  <c:v>4.193447393950083</c:v>
                </c:pt>
                <c:pt idx="6">
                  <c:v>3.598568362877385</c:v>
                </c:pt>
                <c:pt idx="7">
                  <c:v>2.595334685598377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Calculations!$B$52</c:f>
              <c:strCache>
                <c:ptCount val="1"/>
                <c:pt idx="0">
                  <c:v>863 + 1 T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Calculations!$L$52:$L$59</c:f>
                <c:numCache>
                  <c:formatCode>General</c:formatCode>
                  <c:ptCount val="8"/>
                  <c:pt idx="0">
                    <c:v>0.0852781566987736</c:v>
                  </c:pt>
                  <c:pt idx="1">
                    <c:v>0.2036149442253</c:v>
                  </c:pt>
                  <c:pt idx="2">
                    <c:v>0.161970149044324</c:v>
                  </c:pt>
                  <c:pt idx="3">
                    <c:v>0.335084905938164</c:v>
                  </c:pt>
                  <c:pt idx="4">
                    <c:v>0.203407925622401</c:v>
                  </c:pt>
                  <c:pt idx="5">
                    <c:v>0.0498830858917478</c:v>
                  </c:pt>
                  <c:pt idx="6">
                    <c:v>0.0629810737756813</c:v>
                  </c:pt>
                  <c:pt idx="7">
                    <c:v>0.0712572347112532</c:v>
                  </c:pt>
                </c:numCache>
              </c:numRef>
            </c:plus>
            <c:minus>
              <c:numRef>
                <c:f>Calculations!$L$52:$L$59</c:f>
                <c:numCache>
                  <c:formatCode>General</c:formatCode>
                  <c:ptCount val="8"/>
                  <c:pt idx="0">
                    <c:v>0.0852781566987736</c:v>
                  </c:pt>
                  <c:pt idx="1">
                    <c:v>0.2036149442253</c:v>
                  </c:pt>
                  <c:pt idx="2">
                    <c:v>0.161970149044324</c:v>
                  </c:pt>
                  <c:pt idx="3">
                    <c:v>0.335084905938164</c:v>
                  </c:pt>
                  <c:pt idx="4">
                    <c:v>0.203407925622401</c:v>
                  </c:pt>
                  <c:pt idx="5">
                    <c:v>0.0498830858917478</c:v>
                  </c:pt>
                  <c:pt idx="6">
                    <c:v>0.0629810737756813</c:v>
                  </c:pt>
                  <c:pt idx="7">
                    <c:v>0.0712572347112532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Calculations!$K$52:$K$59</c:f>
              <c:numCache>
                <c:formatCode>0.00</c:formatCode>
                <c:ptCount val="8"/>
                <c:pt idx="0">
                  <c:v>5.200238116236</c:v>
                </c:pt>
                <c:pt idx="1">
                  <c:v>4.505115089514066</c:v>
                </c:pt>
                <c:pt idx="2">
                  <c:v>5.395890290149043</c:v>
                </c:pt>
                <c:pt idx="3">
                  <c:v>5.40006467354558</c:v>
                </c:pt>
                <c:pt idx="4">
                  <c:v>4.982949701619777</c:v>
                </c:pt>
                <c:pt idx="5">
                  <c:v>4.527794926066378</c:v>
                </c:pt>
                <c:pt idx="6">
                  <c:v>3.924699414998383</c:v>
                </c:pt>
                <c:pt idx="7">
                  <c:v>2.307287532704236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Calculations!$B$60</c:f>
              <c:strCache>
                <c:ptCount val="1"/>
                <c:pt idx="0">
                  <c:v>698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Calculations!$L$60:$L$67</c:f>
                <c:numCache>
                  <c:formatCode>General</c:formatCode>
                  <c:ptCount val="8"/>
                  <c:pt idx="0">
                    <c:v>0.184704775809385</c:v>
                  </c:pt>
                  <c:pt idx="1">
                    <c:v>0.180242210393448</c:v>
                  </c:pt>
                  <c:pt idx="2">
                    <c:v>0.261764542789487</c:v>
                  </c:pt>
                  <c:pt idx="3">
                    <c:v>0.470206103529334</c:v>
                  </c:pt>
                  <c:pt idx="4">
                    <c:v>0.106862569117011</c:v>
                  </c:pt>
                  <c:pt idx="5">
                    <c:v>0.0923137658112436</c:v>
                  </c:pt>
                  <c:pt idx="6">
                    <c:v>0.0526023043058749</c:v>
                  </c:pt>
                  <c:pt idx="7">
                    <c:v>0.193400195637409</c:v>
                  </c:pt>
                </c:numCache>
              </c:numRef>
            </c:plus>
            <c:minus>
              <c:numRef>
                <c:f>Calculations!$L$60:$L$67</c:f>
                <c:numCache>
                  <c:formatCode>General</c:formatCode>
                  <c:ptCount val="8"/>
                  <c:pt idx="0">
                    <c:v>0.184704775809385</c:v>
                  </c:pt>
                  <c:pt idx="1">
                    <c:v>0.180242210393448</c:v>
                  </c:pt>
                  <c:pt idx="2">
                    <c:v>0.261764542789487</c:v>
                  </c:pt>
                  <c:pt idx="3">
                    <c:v>0.470206103529334</c:v>
                  </c:pt>
                  <c:pt idx="4">
                    <c:v>0.106862569117011</c:v>
                  </c:pt>
                  <c:pt idx="5">
                    <c:v>0.0923137658112436</c:v>
                  </c:pt>
                  <c:pt idx="6">
                    <c:v>0.0526023043058749</c:v>
                  </c:pt>
                  <c:pt idx="7">
                    <c:v>0.193400195637409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Calculations!$K$60:$K$67</c:f>
              <c:numCache>
                <c:formatCode>0.00</c:formatCode>
                <c:ptCount val="8"/>
                <c:pt idx="0">
                  <c:v>5.010156686362701</c:v>
                </c:pt>
                <c:pt idx="1">
                  <c:v>4.604080312784784</c:v>
                </c:pt>
                <c:pt idx="2">
                  <c:v>5.358644207308111</c:v>
                </c:pt>
                <c:pt idx="3">
                  <c:v>5.263823970367757</c:v>
                </c:pt>
                <c:pt idx="4">
                  <c:v>4.410897492430255</c:v>
                </c:pt>
                <c:pt idx="5">
                  <c:v>4.339977070288385</c:v>
                </c:pt>
                <c:pt idx="6">
                  <c:v>4.341961372255048</c:v>
                </c:pt>
                <c:pt idx="7">
                  <c:v>4.131199106329188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Calculations!$B$68</c:f>
              <c:strCache>
                <c:ptCount val="1"/>
                <c:pt idx="0">
                  <c:v>494 + 1 T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Calculations!$L$68:$L$75</c:f>
                <c:numCache>
                  <c:formatCode>General</c:formatCode>
                  <c:ptCount val="8"/>
                  <c:pt idx="0">
                    <c:v>0.165223333718009</c:v>
                  </c:pt>
                  <c:pt idx="1">
                    <c:v>0.231489510282174</c:v>
                  </c:pt>
                  <c:pt idx="2">
                    <c:v>0.298420343417484</c:v>
                  </c:pt>
                  <c:pt idx="3">
                    <c:v>0.162875089789968</c:v>
                  </c:pt>
                  <c:pt idx="4">
                    <c:v>0.296214182010332</c:v>
                  </c:pt>
                  <c:pt idx="5">
                    <c:v>0.199558661170492</c:v>
                  </c:pt>
                  <c:pt idx="6">
                    <c:v>0.0683471973620102</c:v>
                  </c:pt>
                  <c:pt idx="7">
                    <c:v>0.0569969143656315</c:v>
                  </c:pt>
                </c:numCache>
              </c:numRef>
            </c:plus>
            <c:minus>
              <c:numRef>
                <c:f>Calculations!$L$68:$L$75</c:f>
                <c:numCache>
                  <c:formatCode>General</c:formatCode>
                  <c:ptCount val="8"/>
                  <c:pt idx="0">
                    <c:v>0.165223333718009</c:v>
                  </c:pt>
                  <c:pt idx="1">
                    <c:v>0.231489510282174</c:v>
                  </c:pt>
                  <c:pt idx="2">
                    <c:v>0.298420343417484</c:v>
                  </c:pt>
                  <c:pt idx="3">
                    <c:v>0.162875089789968</c:v>
                  </c:pt>
                  <c:pt idx="4">
                    <c:v>0.296214182010332</c:v>
                  </c:pt>
                  <c:pt idx="5">
                    <c:v>0.199558661170492</c:v>
                  </c:pt>
                  <c:pt idx="6">
                    <c:v>0.0683471973620102</c:v>
                  </c:pt>
                  <c:pt idx="7">
                    <c:v>0.0569969143656315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Calculations!$K$68:$K$75</c:f>
              <c:numCache>
                <c:formatCode>0.00</c:formatCode>
                <c:ptCount val="8"/>
                <c:pt idx="0">
                  <c:v>4.889511126789547</c:v>
                </c:pt>
                <c:pt idx="1">
                  <c:v>3.873151659464386</c:v>
                </c:pt>
                <c:pt idx="2">
                  <c:v>4.280315724490695</c:v>
                </c:pt>
                <c:pt idx="3">
                  <c:v>4.244098538965812</c:v>
                </c:pt>
                <c:pt idx="4">
                  <c:v>3.430799306229238</c:v>
                </c:pt>
                <c:pt idx="5">
                  <c:v>2.385322044859923</c:v>
                </c:pt>
                <c:pt idx="6">
                  <c:v>1.409868595114207</c:v>
                </c:pt>
                <c:pt idx="7">
                  <c:v>0.783946262163036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Calculations!$B$76</c:f>
              <c:strCache>
                <c:ptCount val="1"/>
                <c:pt idx="0">
                  <c:v>983 + 1 T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Calculations!$L$76:$L$83</c:f>
                <c:numCache>
                  <c:formatCode>General</c:formatCode>
                  <c:ptCount val="8"/>
                  <c:pt idx="0">
                    <c:v>0.326194117291109</c:v>
                  </c:pt>
                  <c:pt idx="1">
                    <c:v>0.310883782331745</c:v>
                  </c:pt>
                  <c:pt idx="2">
                    <c:v>0.121597115858431</c:v>
                  </c:pt>
                  <c:pt idx="3">
                    <c:v>0.178553663014285</c:v>
                  </c:pt>
                  <c:pt idx="4">
                    <c:v>0.111295304755207</c:v>
                  </c:pt>
                  <c:pt idx="5">
                    <c:v>0.180108791102097</c:v>
                  </c:pt>
                  <c:pt idx="6">
                    <c:v>0.531511026258591</c:v>
                  </c:pt>
                  <c:pt idx="7">
                    <c:v>0.0603118318958535</c:v>
                  </c:pt>
                </c:numCache>
              </c:numRef>
            </c:plus>
            <c:minus>
              <c:numRef>
                <c:f>Calculations!$L$76:$L$83</c:f>
                <c:numCache>
                  <c:formatCode>General</c:formatCode>
                  <c:ptCount val="8"/>
                  <c:pt idx="0">
                    <c:v>0.326194117291109</c:v>
                  </c:pt>
                  <c:pt idx="1">
                    <c:v>0.310883782331745</c:v>
                  </c:pt>
                  <c:pt idx="2">
                    <c:v>0.121597115858431</c:v>
                  </c:pt>
                  <c:pt idx="3">
                    <c:v>0.178553663014285</c:v>
                  </c:pt>
                  <c:pt idx="4">
                    <c:v>0.111295304755207</c:v>
                  </c:pt>
                  <c:pt idx="5">
                    <c:v>0.180108791102097</c:v>
                  </c:pt>
                  <c:pt idx="6">
                    <c:v>0.531511026258591</c:v>
                  </c:pt>
                  <c:pt idx="7">
                    <c:v>0.0603118318958535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Calculations!$K$76:$K$83</c:f>
              <c:numCache>
                <c:formatCode>0.00</c:formatCode>
                <c:ptCount val="8"/>
                <c:pt idx="0">
                  <c:v>4.665123320692595</c:v>
                </c:pt>
                <c:pt idx="1">
                  <c:v>3.749419407943087</c:v>
                </c:pt>
                <c:pt idx="2">
                  <c:v>4.10074374577417</c:v>
                </c:pt>
                <c:pt idx="3">
                  <c:v>4.04105300291031</c:v>
                </c:pt>
                <c:pt idx="4">
                  <c:v>4.228429902695711</c:v>
                </c:pt>
                <c:pt idx="5">
                  <c:v>4.232898256753976</c:v>
                </c:pt>
                <c:pt idx="6">
                  <c:v>5.035144192609577</c:v>
                </c:pt>
                <c:pt idx="7">
                  <c:v>4.496839815386424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Calculations!$B$84</c:f>
              <c:strCache>
                <c:ptCount val="1"/>
                <c:pt idx="0">
                  <c:v>848 + 1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Calculations!$L$84:$L$91</c:f>
                <c:numCache>
                  <c:formatCode>General</c:formatCode>
                  <c:ptCount val="8"/>
                  <c:pt idx="0">
                    <c:v>0.11603714284881</c:v>
                  </c:pt>
                  <c:pt idx="1">
                    <c:v>0.135074118564641</c:v>
                  </c:pt>
                  <c:pt idx="2">
                    <c:v>0.169196383674996</c:v>
                  </c:pt>
                  <c:pt idx="3">
                    <c:v>0.224560522489439</c:v>
                  </c:pt>
                  <c:pt idx="4">
                    <c:v>0.382499907867991</c:v>
                  </c:pt>
                  <c:pt idx="5">
                    <c:v>0.135305824452073</c:v>
                  </c:pt>
                  <c:pt idx="6">
                    <c:v>0.104180723353666</c:v>
                  </c:pt>
                  <c:pt idx="7">
                    <c:v>0.0190258984152244</c:v>
                  </c:pt>
                </c:numCache>
              </c:numRef>
            </c:plus>
            <c:minus>
              <c:numRef>
                <c:f>Calculations!$L$84:$L$91</c:f>
                <c:numCache>
                  <c:formatCode>General</c:formatCode>
                  <c:ptCount val="8"/>
                  <c:pt idx="0">
                    <c:v>0.11603714284881</c:v>
                  </c:pt>
                  <c:pt idx="1">
                    <c:v>0.135074118564641</c:v>
                  </c:pt>
                  <c:pt idx="2">
                    <c:v>0.169196383674996</c:v>
                  </c:pt>
                  <c:pt idx="3">
                    <c:v>0.224560522489439</c:v>
                  </c:pt>
                  <c:pt idx="4">
                    <c:v>0.382499907867991</c:v>
                  </c:pt>
                  <c:pt idx="5">
                    <c:v>0.135305824452073</c:v>
                  </c:pt>
                  <c:pt idx="6">
                    <c:v>0.104180723353666</c:v>
                  </c:pt>
                  <c:pt idx="7">
                    <c:v>0.0190258984152244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Calculations!$K$84:$K$91</c:f>
              <c:numCache>
                <c:formatCode>0.00</c:formatCode>
                <c:ptCount val="8"/>
                <c:pt idx="0">
                  <c:v>4.408545727136431</c:v>
                </c:pt>
                <c:pt idx="1">
                  <c:v>4.030484757621189</c:v>
                </c:pt>
                <c:pt idx="2">
                  <c:v>4.108930828703296</c:v>
                </c:pt>
                <c:pt idx="3">
                  <c:v>4.321809683393596</c:v>
                </c:pt>
                <c:pt idx="4">
                  <c:v>3.896713408001882</c:v>
                </c:pt>
                <c:pt idx="5">
                  <c:v>3.590469471146779</c:v>
                </c:pt>
                <c:pt idx="6">
                  <c:v>2.72831231443102</c:v>
                </c:pt>
                <c:pt idx="7">
                  <c:v>2.04394861392833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Calculations!$B$92</c:f>
              <c:strCache>
                <c:ptCount val="1"/>
                <c:pt idx="0">
                  <c:v>465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Calculations!$L$92:$L$99</c:f>
                <c:numCache>
                  <c:formatCode>General</c:formatCode>
                  <c:ptCount val="8"/>
                  <c:pt idx="0">
                    <c:v>0.115449390231264</c:v>
                  </c:pt>
                  <c:pt idx="1">
                    <c:v>0.34388280994874</c:v>
                  </c:pt>
                  <c:pt idx="2">
                    <c:v>0.136212205436215</c:v>
                  </c:pt>
                  <c:pt idx="3">
                    <c:v>0.103173299703342</c:v>
                  </c:pt>
                  <c:pt idx="4">
                    <c:v>0.06476494428879</c:v>
                  </c:pt>
                  <c:pt idx="5">
                    <c:v>0.0779901672405415</c:v>
                  </c:pt>
                  <c:pt idx="6">
                    <c:v>0.183093661955084</c:v>
                  </c:pt>
                  <c:pt idx="7">
                    <c:v>0.175549323180546</c:v>
                  </c:pt>
                </c:numCache>
              </c:numRef>
            </c:plus>
            <c:minus>
              <c:numRef>
                <c:f>Calculations!$L$92:$L$99</c:f>
                <c:numCache>
                  <c:formatCode>General</c:formatCode>
                  <c:ptCount val="8"/>
                  <c:pt idx="0">
                    <c:v>0.115449390231264</c:v>
                  </c:pt>
                  <c:pt idx="1">
                    <c:v>0.34388280994874</c:v>
                  </c:pt>
                  <c:pt idx="2">
                    <c:v>0.136212205436215</c:v>
                  </c:pt>
                  <c:pt idx="3">
                    <c:v>0.103173299703342</c:v>
                  </c:pt>
                  <c:pt idx="4">
                    <c:v>0.06476494428879</c:v>
                  </c:pt>
                  <c:pt idx="5">
                    <c:v>0.0779901672405415</c:v>
                  </c:pt>
                  <c:pt idx="6">
                    <c:v>0.183093661955084</c:v>
                  </c:pt>
                  <c:pt idx="7">
                    <c:v>0.175549323180546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Calculations!$K$92:$K$99</c:f>
              <c:numCache>
                <c:formatCode>0.00</c:formatCode>
                <c:ptCount val="8"/>
                <c:pt idx="0">
                  <c:v>4.562689243613487</c:v>
                </c:pt>
                <c:pt idx="1">
                  <c:v>3.962107181703266</c:v>
                </c:pt>
                <c:pt idx="2">
                  <c:v>3.930637622365288</c:v>
                </c:pt>
                <c:pt idx="3">
                  <c:v>3.517329570508863</c:v>
                </c:pt>
                <c:pt idx="4">
                  <c:v>4.187700267513303</c:v>
                </c:pt>
                <c:pt idx="5">
                  <c:v>4.473263368315842</c:v>
                </c:pt>
                <c:pt idx="6">
                  <c:v>4.168871446629626</c:v>
                </c:pt>
                <c:pt idx="7">
                  <c:v>4.39443513537349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Calculations!$B$100</c:f>
              <c:strCache>
                <c:ptCount val="1"/>
                <c:pt idx="0">
                  <c:v>667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Calculations!$L$100:$L$107</c:f>
                <c:numCache>
                  <c:formatCode>General</c:formatCode>
                  <c:ptCount val="8"/>
                  <c:pt idx="0">
                    <c:v>0.140622696620634</c:v>
                  </c:pt>
                  <c:pt idx="1">
                    <c:v>0.0571503255511348</c:v>
                  </c:pt>
                  <c:pt idx="2">
                    <c:v>0.270827402875169</c:v>
                  </c:pt>
                  <c:pt idx="3">
                    <c:v>0.24006875697756</c:v>
                  </c:pt>
                  <c:pt idx="4">
                    <c:v>0.22731966626502</c:v>
                  </c:pt>
                  <c:pt idx="5">
                    <c:v>0.317063039446856</c:v>
                  </c:pt>
                  <c:pt idx="6">
                    <c:v>0.351010954561447</c:v>
                  </c:pt>
                  <c:pt idx="7">
                    <c:v>0.235024995183782</c:v>
                  </c:pt>
                </c:numCache>
              </c:numRef>
            </c:plus>
            <c:minus>
              <c:numRef>
                <c:f>Calculations!$L$100:$L$107</c:f>
                <c:numCache>
                  <c:formatCode>General</c:formatCode>
                  <c:ptCount val="8"/>
                  <c:pt idx="0">
                    <c:v>0.140622696620634</c:v>
                  </c:pt>
                  <c:pt idx="1">
                    <c:v>0.0571503255511348</c:v>
                  </c:pt>
                  <c:pt idx="2">
                    <c:v>0.270827402875169</c:v>
                  </c:pt>
                  <c:pt idx="3">
                    <c:v>0.24006875697756</c:v>
                  </c:pt>
                  <c:pt idx="4">
                    <c:v>0.22731966626502</c:v>
                  </c:pt>
                  <c:pt idx="5">
                    <c:v>0.317063039446856</c:v>
                  </c:pt>
                  <c:pt idx="6">
                    <c:v>0.351010954561447</c:v>
                  </c:pt>
                  <c:pt idx="7">
                    <c:v>0.235024995183782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Calculations!$K$100:$K$107</c:f>
              <c:numCache>
                <c:formatCode>0.00</c:formatCode>
                <c:ptCount val="8"/>
                <c:pt idx="0">
                  <c:v>5.192183320104654</c:v>
                </c:pt>
                <c:pt idx="1">
                  <c:v>4.9613134609166</c:v>
                </c:pt>
                <c:pt idx="2">
                  <c:v>4.075300585001616</c:v>
                </c:pt>
                <c:pt idx="3">
                  <c:v>4.32567539759532</c:v>
                </c:pt>
                <c:pt idx="4">
                  <c:v>2.956227768468707</c:v>
                </c:pt>
                <c:pt idx="5">
                  <c:v>2.09646647264603</c:v>
                </c:pt>
                <c:pt idx="6">
                  <c:v>0.955389952082782</c:v>
                </c:pt>
                <c:pt idx="7">
                  <c:v>0.492459652526678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Calculations!$B$108</c:f>
              <c:strCache>
                <c:ptCount val="1"/>
                <c:pt idx="0">
                  <c:v>996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Calculations!$L$108:$L$115</c:f>
                <c:numCache>
                  <c:formatCode>General</c:formatCode>
                  <c:ptCount val="8"/>
                  <c:pt idx="0">
                    <c:v>0.0964995090138011</c:v>
                  </c:pt>
                  <c:pt idx="1">
                    <c:v>0.185905736178338</c:v>
                  </c:pt>
                  <c:pt idx="2">
                    <c:v>0.4576724146968</c:v>
                  </c:pt>
                  <c:pt idx="3">
                    <c:v>0.0590844246032012</c:v>
                  </c:pt>
                  <c:pt idx="4">
                    <c:v>0.167440300102543</c:v>
                  </c:pt>
                  <c:pt idx="5">
                    <c:v>0.18148358978662</c:v>
                  </c:pt>
                  <c:pt idx="6">
                    <c:v>0.177873128932806</c:v>
                  </c:pt>
                  <c:pt idx="7">
                    <c:v>0.362598112708351</c:v>
                  </c:pt>
                </c:numCache>
              </c:numRef>
            </c:plus>
            <c:minus>
              <c:numRef>
                <c:f>Calculations!$L$108:$L$115</c:f>
                <c:numCache>
                  <c:formatCode>General</c:formatCode>
                  <c:ptCount val="8"/>
                  <c:pt idx="0">
                    <c:v>0.0964995090138011</c:v>
                  </c:pt>
                  <c:pt idx="1">
                    <c:v>0.185905736178338</c:v>
                  </c:pt>
                  <c:pt idx="2">
                    <c:v>0.4576724146968</c:v>
                  </c:pt>
                  <c:pt idx="3">
                    <c:v>0.0590844246032012</c:v>
                  </c:pt>
                  <c:pt idx="4">
                    <c:v>0.167440300102543</c:v>
                  </c:pt>
                  <c:pt idx="5">
                    <c:v>0.18148358978662</c:v>
                  </c:pt>
                  <c:pt idx="6">
                    <c:v>0.177873128932806</c:v>
                  </c:pt>
                  <c:pt idx="7">
                    <c:v>0.362598112708351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Calculations!$K$108:$K$115</c:f>
              <c:numCache>
                <c:formatCode>0.00</c:formatCode>
                <c:ptCount val="8"/>
                <c:pt idx="0">
                  <c:v>4.57716729870359</c:v>
                </c:pt>
                <c:pt idx="1">
                  <c:v>3.983096686950642</c:v>
                </c:pt>
                <c:pt idx="2">
                  <c:v>3.226798365523121</c:v>
                </c:pt>
                <c:pt idx="3">
                  <c:v>4.119484375459329</c:v>
                </c:pt>
                <c:pt idx="4">
                  <c:v>3.707646176911544</c:v>
                </c:pt>
                <c:pt idx="5">
                  <c:v>3.176970338360232</c:v>
                </c:pt>
                <c:pt idx="6">
                  <c:v>3.488373460328659</c:v>
                </c:pt>
                <c:pt idx="7">
                  <c:v>3.714128230002646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Calculations!$B$116</c:f>
              <c:strCache>
                <c:ptCount val="1"/>
                <c:pt idx="0">
                  <c:v>489 + 1 T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Calculations!$L$116:$L$123</c:f>
                <c:numCache>
                  <c:formatCode>General</c:formatCode>
                  <c:ptCount val="8"/>
                  <c:pt idx="0">
                    <c:v>0.11153312282084</c:v>
                  </c:pt>
                  <c:pt idx="1">
                    <c:v>0.048993474068964</c:v>
                  </c:pt>
                  <c:pt idx="2">
                    <c:v>0.138933498666746</c:v>
                  </c:pt>
                  <c:pt idx="3">
                    <c:v>0.165970389957874</c:v>
                  </c:pt>
                  <c:pt idx="4">
                    <c:v>0.18642582827178</c:v>
                  </c:pt>
                  <c:pt idx="5">
                    <c:v>0.134657338496444</c:v>
                  </c:pt>
                  <c:pt idx="6">
                    <c:v>0.210008924408626</c:v>
                  </c:pt>
                  <c:pt idx="7">
                    <c:v>0.208887198031998</c:v>
                  </c:pt>
                </c:numCache>
              </c:numRef>
            </c:plus>
            <c:minus>
              <c:numRef>
                <c:f>Calculations!$L$116:$L$123</c:f>
                <c:numCache>
                  <c:formatCode>General</c:formatCode>
                  <c:ptCount val="8"/>
                  <c:pt idx="0">
                    <c:v>0.11153312282084</c:v>
                  </c:pt>
                  <c:pt idx="1">
                    <c:v>0.048993474068964</c:v>
                  </c:pt>
                  <c:pt idx="2">
                    <c:v>0.138933498666746</c:v>
                  </c:pt>
                  <c:pt idx="3">
                    <c:v>0.165970389957874</c:v>
                  </c:pt>
                  <c:pt idx="4">
                    <c:v>0.18642582827178</c:v>
                  </c:pt>
                  <c:pt idx="5">
                    <c:v>0.134657338496444</c:v>
                  </c:pt>
                  <c:pt idx="6">
                    <c:v>0.210008924408626</c:v>
                  </c:pt>
                  <c:pt idx="7">
                    <c:v>0.208887198031998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Calculations!$K$116:$K$123</c:f>
              <c:numCache>
                <c:formatCode>0.00</c:formatCode>
                <c:ptCount val="8"/>
                <c:pt idx="0">
                  <c:v>4.526295675691566</c:v>
                </c:pt>
                <c:pt idx="1">
                  <c:v>4.13310991563042</c:v>
                </c:pt>
                <c:pt idx="2">
                  <c:v>3.845665402592822</c:v>
                </c:pt>
                <c:pt idx="3">
                  <c:v>3.611473674927243</c:v>
                </c:pt>
                <c:pt idx="4">
                  <c:v>3.608431078578357</c:v>
                </c:pt>
                <c:pt idx="5">
                  <c:v>3.567304583002616</c:v>
                </c:pt>
                <c:pt idx="6">
                  <c:v>3.465473145780051</c:v>
                </c:pt>
                <c:pt idx="7">
                  <c:v>3.740864861686804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Calculations!$B$124</c:f>
              <c:strCache>
                <c:ptCount val="1"/>
                <c:pt idx="0">
                  <c:v>567 + 1 T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Calculations!$L$124:$L$131</c:f>
                <c:numCache>
                  <c:formatCode>General</c:formatCode>
                  <c:ptCount val="8"/>
                  <c:pt idx="0">
                    <c:v>0.22853301364259</c:v>
                  </c:pt>
                  <c:pt idx="1">
                    <c:v>0.0857342982393222</c:v>
                  </c:pt>
                  <c:pt idx="2">
                    <c:v>0.0844941233588408</c:v>
                  </c:pt>
                  <c:pt idx="3">
                    <c:v>0.281861846355227</c:v>
                  </c:pt>
                  <c:pt idx="4">
                    <c:v>0.187465075425648</c:v>
                  </c:pt>
                  <c:pt idx="5">
                    <c:v>0.257182415459784</c:v>
                  </c:pt>
                  <c:pt idx="6">
                    <c:v>0.153131958836027</c:v>
                  </c:pt>
                  <c:pt idx="7">
                    <c:v>0.0426897809219791</c:v>
                  </c:pt>
                </c:numCache>
              </c:numRef>
            </c:plus>
            <c:minus>
              <c:numRef>
                <c:f>Calculations!$L$124:$L$131</c:f>
                <c:numCache>
                  <c:formatCode>General</c:formatCode>
                  <c:ptCount val="8"/>
                  <c:pt idx="0">
                    <c:v>0.22853301364259</c:v>
                  </c:pt>
                  <c:pt idx="1">
                    <c:v>0.0857342982393222</c:v>
                  </c:pt>
                  <c:pt idx="2">
                    <c:v>0.0844941233588408</c:v>
                  </c:pt>
                  <c:pt idx="3">
                    <c:v>0.281861846355227</c:v>
                  </c:pt>
                  <c:pt idx="4">
                    <c:v>0.187465075425648</c:v>
                  </c:pt>
                  <c:pt idx="5">
                    <c:v>0.257182415459784</c:v>
                  </c:pt>
                  <c:pt idx="6">
                    <c:v>0.153131958836027</c:v>
                  </c:pt>
                  <c:pt idx="7">
                    <c:v>0.0426897809219791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Calculations!$K$124:$K$131</c:f>
              <c:numCache>
                <c:formatCode>0.00</c:formatCode>
                <c:ptCount val="8"/>
                <c:pt idx="0">
                  <c:v>4.526427962489343</c:v>
                </c:pt>
                <c:pt idx="1">
                  <c:v>4.401240556192492</c:v>
                </c:pt>
                <c:pt idx="2">
                  <c:v>4.162551077402475</c:v>
                </c:pt>
                <c:pt idx="3">
                  <c:v>3.996883910985684</c:v>
                </c:pt>
                <c:pt idx="4">
                  <c:v>3.80180497986301</c:v>
                </c:pt>
                <c:pt idx="5">
                  <c:v>4.017726430902196</c:v>
                </c:pt>
                <c:pt idx="6">
                  <c:v>1.791589499367963</c:v>
                </c:pt>
                <c:pt idx="7">
                  <c:v>0.982023694035335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Calculations!$B$132</c:f>
              <c:strCache>
                <c:ptCount val="1"/>
                <c:pt idx="0">
                  <c:v>696 + 1 T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Calculations!$L$132:$L$139</c:f>
                <c:numCache>
                  <c:formatCode>General</c:formatCode>
                  <c:ptCount val="8"/>
                  <c:pt idx="0">
                    <c:v>0.440850191861943</c:v>
                  </c:pt>
                  <c:pt idx="1">
                    <c:v>0.351010506477924</c:v>
                  </c:pt>
                  <c:pt idx="2">
                    <c:v>0.535068895077688</c:v>
                  </c:pt>
                  <c:pt idx="3">
                    <c:v>0.256752458384917</c:v>
                  </c:pt>
                  <c:pt idx="4">
                    <c:v>0.423103076394094</c:v>
                  </c:pt>
                  <c:pt idx="5">
                    <c:v>0.220206073801789</c:v>
                  </c:pt>
                  <c:pt idx="6">
                    <c:v>0.137183814145164</c:v>
                  </c:pt>
                  <c:pt idx="7">
                    <c:v>0.0702207354159847</c:v>
                  </c:pt>
                </c:numCache>
              </c:numRef>
            </c:plus>
            <c:minus>
              <c:numRef>
                <c:f>Calculations!$L$132:$L$139</c:f>
                <c:numCache>
                  <c:formatCode>General</c:formatCode>
                  <c:ptCount val="8"/>
                  <c:pt idx="0">
                    <c:v>0.440850191861943</c:v>
                  </c:pt>
                  <c:pt idx="1">
                    <c:v>0.351010506477924</c:v>
                  </c:pt>
                  <c:pt idx="2">
                    <c:v>0.535068895077688</c:v>
                  </c:pt>
                  <c:pt idx="3">
                    <c:v>0.256752458384917</c:v>
                  </c:pt>
                  <c:pt idx="4">
                    <c:v>0.423103076394094</c:v>
                  </c:pt>
                  <c:pt idx="5">
                    <c:v>0.220206073801789</c:v>
                  </c:pt>
                  <c:pt idx="6">
                    <c:v>0.137183814145164</c:v>
                  </c:pt>
                  <c:pt idx="7">
                    <c:v>0.0702207354159847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Calculations!$K$132:$K$139</c:f>
              <c:numCache>
                <c:formatCode>0.00</c:formatCode>
                <c:ptCount val="8"/>
                <c:pt idx="0">
                  <c:v>5.201281712085133</c:v>
                </c:pt>
                <c:pt idx="1">
                  <c:v>4.827938971690625</c:v>
                </c:pt>
                <c:pt idx="2">
                  <c:v>4.308434018284974</c:v>
                </c:pt>
                <c:pt idx="3">
                  <c:v>4.489152482582237</c:v>
                </c:pt>
                <c:pt idx="4">
                  <c:v>4.699782461710321</c:v>
                </c:pt>
                <c:pt idx="5">
                  <c:v>3.593806038157392</c:v>
                </c:pt>
                <c:pt idx="6">
                  <c:v>2.345665402592821</c:v>
                </c:pt>
                <c:pt idx="7">
                  <c:v>1.456801011259076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Calculations!$B$140</c:f>
              <c:strCache>
                <c:ptCount val="1"/>
                <c:pt idx="0">
                  <c:v>399 + 1 T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Calculations!$L$140:$L$147</c:f>
                <c:numCache>
                  <c:formatCode>General</c:formatCode>
                  <c:ptCount val="8"/>
                  <c:pt idx="0">
                    <c:v>0.486298542799114</c:v>
                  </c:pt>
                  <c:pt idx="1">
                    <c:v>0.443320436651297</c:v>
                  </c:pt>
                  <c:pt idx="2">
                    <c:v>0.684370565466121</c:v>
                  </c:pt>
                  <c:pt idx="3">
                    <c:v>0.209971582573975</c:v>
                  </c:pt>
                  <c:pt idx="4">
                    <c:v>0.298285121833037</c:v>
                  </c:pt>
                  <c:pt idx="5">
                    <c:v>0.226281863166614</c:v>
                  </c:pt>
                  <c:pt idx="6">
                    <c:v>0.182104449070205</c:v>
                  </c:pt>
                  <c:pt idx="7">
                    <c:v>0.10307828065896</c:v>
                  </c:pt>
                </c:numCache>
              </c:numRef>
            </c:plus>
            <c:minus>
              <c:numRef>
                <c:f>Calculations!$L$140:$L$147</c:f>
                <c:numCache>
                  <c:formatCode>General</c:formatCode>
                  <c:ptCount val="8"/>
                  <c:pt idx="0">
                    <c:v>0.486298542799114</c:v>
                  </c:pt>
                  <c:pt idx="1">
                    <c:v>0.443320436651297</c:v>
                  </c:pt>
                  <c:pt idx="2">
                    <c:v>0.684370565466121</c:v>
                  </c:pt>
                  <c:pt idx="3">
                    <c:v>0.209971582573975</c:v>
                  </c:pt>
                  <c:pt idx="4">
                    <c:v>0.298285121833037</c:v>
                  </c:pt>
                  <c:pt idx="5">
                    <c:v>0.226281863166614</c:v>
                  </c:pt>
                  <c:pt idx="6">
                    <c:v>0.182104449070205</c:v>
                  </c:pt>
                  <c:pt idx="7">
                    <c:v>0.10307828065896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Calculations!$K$140:$K$147</c:f>
              <c:numCache>
                <c:formatCode>0.00</c:formatCode>
                <c:ptCount val="8"/>
                <c:pt idx="0">
                  <c:v>4.695857953376254</c:v>
                </c:pt>
                <c:pt idx="1">
                  <c:v>4.531322574007114</c:v>
                </c:pt>
                <c:pt idx="2">
                  <c:v>3.77968368756798</c:v>
                </c:pt>
                <c:pt idx="3">
                  <c:v>3.951906399741306</c:v>
                </c:pt>
                <c:pt idx="4">
                  <c:v>4.42308257635888</c:v>
                </c:pt>
                <c:pt idx="5">
                  <c:v>4.012096892730105</c:v>
                </c:pt>
                <c:pt idx="6">
                  <c:v>4.024811123849839</c:v>
                </c:pt>
                <c:pt idx="7">
                  <c:v>4.179248610988622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Calculations!$B$148</c:f>
              <c:strCache>
                <c:ptCount val="1"/>
                <c:pt idx="0">
                  <c:v>359 + 1 T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Calculations!$L$148:$L$155</c:f>
                <c:numCache>
                  <c:formatCode>General</c:formatCode>
                  <c:ptCount val="8"/>
                  <c:pt idx="0">
                    <c:v>0.161349224900457</c:v>
                  </c:pt>
                  <c:pt idx="1">
                    <c:v>0.146607483889591</c:v>
                  </c:pt>
                  <c:pt idx="2">
                    <c:v>0.116273042114927</c:v>
                  </c:pt>
                  <c:pt idx="3">
                    <c:v>0.0569042066999092</c:v>
                  </c:pt>
                  <c:pt idx="4">
                    <c:v>0.0915981200793388</c:v>
                  </c:pt>
                  <c:pt idx="5">
                    <c:v>0.0817669910059765</c:v>
                  </c:pt>
                  <c:pt idx="6">
                    <c:v>0.231750048398446</c:v>
                  </c:pt>
                  <c:pt idx="7">
                    <c:v>0.153781370071786</c:v>
                  </c:pt>
                </c:numCache>
              </c:numRef>
            </c:plus>
            <c:minus>
              <c:numRef>
                <c:f>Calculations!$L$148:$L$155</c:f>
                <c:numCache>
                  <c:formatCode>General</c:formatCode>
                  <c:ptCount val="8"/>
                  <c:pt idx="0">
                    <c:v>0.161349224900457</c:v>
                  </c:pt>
                  <c:pt idx="1">
                    <c:v>0.146607483889591</c:v>
                  </c:pt>
                  <c:pt idx="2">
                    <c:v>0.116273042114927</c:v>
                  </c:pt>
                  <c:pt idx="3">
                    <c:v>0.0569042066999092</c:v>
                  </c:pt>
                  <c:pt idx="4">
                    <c:v>0.0915981200793388</c:v>
                  </c:pt>
                  <c:pt idx="5">
                    <c:v>0.0817669910059765</c:v>
                  </c:pt>
                  <c:pt idx="6">
                    <c:v>0.231750048398446</c:v>
                  </c:pt>
                  <c:pt idx="7">
                    <c:v>0.153781370071786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Calculations!$K$148:$K$155</c:f>
              <c:numCache>
                <c:formatCode>0.00</c:formatCode>
                <c:ptCount val="8"/>
                <c:pt idx="0">
                  <c:v>4.345944674721463</c:v>
                </c:pt>
                <c:pt idx="1">
                  <c:v>4.148631566569656</c:v>
                </c:pt>
                <c:pt idx="2">
                  <c:v>4.151056824528912</c:v>
                </c:pt>
                <c:pt idx="3">
                  <c:v>4.141488079489667</c:v>
                </c:pt>
                <c:pt idx="4">
                  <c:v>4.047814328130053</c:v>
                </c:pt>
                <c:pt idx="5">
                  <c:v>3.548196489990299</c:v>
                </c:pt>
                <c:pt idx="6">
                  <c:v>2.793750183731664</c:v>
                </c:pt>
                <c:pt idx="7">
                  <c:v>1.589837434224064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Calculations!$B$156</c:f>
              <c:strCache>
                <c:ptCount val="1"/>
                <c:pt idx="0">
                  <c:v>639 + 1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Calculations!$L$156:$L$163</c:f>
                <c:numCache>
                  <c:formatCode>General</c:formatCode>
                  <c:ptCount val="8"/>
                  <c:pt idx="0">
                    <c:v>0.123593042637547</c:v>
                  </c:pt>
                  <c:pt idx="1">
                    <c:v>0.374493266348163</c:v>
                  </c:pt>
                  <c:pt idx="2">
                    <c:v>0.0280214378316697</c:v>
                  </c:pt>
                  <c:pt idx="3">
                    <c:v>0.161910490794094</c:v>
                  </c:pt>
                  <c:pt idx="4">
                    <c:v>0.187280459946532</c:v>
                  </c:pt>
                  <c:pt idx="5">
                    <c:v>0.0700017372045748</c:v>
                  </c:pt>
                  <c:pt idx="6">
                    <c:v>0.346628594910242</c:v>
                  </c:pt>
                  <c:pt idx="7">
                    <c:v>0.227918921996811</c:v>
                  </c:pt>
                </c:numCache>
              </c:numRef>
            </c:plus>
            <c:minus>
              <c:numRef>
                <c:f>Calculations!$L$156:$L$163</c:f>
                <c:numCache>
                  <c:formatCode>General</c:formatCode>
                  <c:ptCount val="8"/>
                  <c:pt idx="0">
                    <c:v>0.123593042637547</c:v>
                  </c:pt>
                  <c:pt idx="1">
                    <c:v>0.374493266348163</c:v>
                  </c:pt>
                  <c:pt idx="2">
                    <c:v>0.0280214378316697</c:v>
                  </c:pt>
                  <c:pt idx="3">
                    <c:v>0.161910490794094</c:v>
                  </c:pt>
                  <c:pt idx="4">
                    <c:v>0.187280459946532</c:v>
                  </c:pt>
                  <c:pt idx="5">
                    <c:v>0.0700017372045748</c:v>
                  </c:pt>
                  <c:pt idx="6">
                    <c:v>0.346628594910242</c:v>
                  </c:pt>
                  <c:pt idx="7">
                    <c:v>0.227918921996811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Calculations!$K$156:$K$163</c:f>
              <c:numCache>
                <c:formatCode>0.00</c:formatCode>
                <c:ptCount val="8"/>
                <c:pt idx="0">
                  <c:v>4.604330187847253</c:v>
                </c:pt>
                <c:pt idx="1">
                  <c:v>4.440456242467002</c:v>
                </c:pt>
                <c:pt idx="2">
                  <c:v>4.910441837904577</c:v>
                </c:pt>
                <c:pt idx="3">
                  <c:v>4.267630890437135</c:v>
                </c:pt>
                <c:pt idx="4">
                  <c:v>4.694226416203663</c:v>
                </c:pt>
                <c:pt idx="5">
                  <c:v>4.922479936502337</c:v>
                </c:pt>
                <c:pt idx="6">
                  <c:v>6.006305670694064</c:v>
                </c:pt>
                <c:pt idx="7">
                  <c:v>5.270938060381574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Calculations!$B$164</c:f>
              <c:strCache>
                <c:ptCount val="1"/>
                <c:pt idx="0">
                  <c:v>556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Calculations!$L$164:$L$171</c:f>
                <c:numCache>
                  <c:formatCode>General</c:formatCode>
                  <c:ptCount val="8"/>
                  <c:pt idx="0">
                    <c:v>0.0790896269362683</c:v>
                  </c:pt>
                  <c:pt idx="1">
                    <c:v>0.0936508670098212</c:v>
                  </c:pt>
                  <c:pt idx="2">
                    <c:v>0.361750586452959</c:v>
                  </c:pt>
                  <c:pt idx="3">
                    <c:v>0.244307318959464</c:v>
                  </c:pt>
                  <c:pt idx="4">
                    <c:v>0.23903941059971</c:v>
                  </c:pt>
                  <c:pt idx="5">
                    <c:v>0.165539074951626</c:v>
                  </c:pt>
                  <c:pt idx="6">
                    <c:v>0.131453742755759</c:v>
                  </c:pt>
                  <c:pt idx="7">
                    <c:v>0.114638868881418</c:v>
                  </c:pt>
                </c:numCache>
              </c:numRef>
            </c:plus>
            <c:minus>
              <c:numRef>
                <c:f>Calculations!$L$164:$L$171</c:f>
                <c:numCache>
                  <c:formatCode>General</c:formatCode>
                  <c:ptCount val="8"/>
                  <c:pt idx="0">
                    <c:v>0.0790896269362683</c:v>
                  </c:pt>
                  <c:pt idx="1">
                    <c:v>0.0936508670098212</c:v>
                  </c:pt>
                  <c:pt idx="2">
                    <c:v>0.361750586452959</c:v>
                  </c:pt>
                  <c:pt idx="3">
                    <c:v>0.244307318959464</c:v>
                  </c:pt>
                  <c:pt idx="4">
                    <c:v>0.23903941059971</c:v>
                  </c:pt>
                  <c:pt idx="5">
                    <c:v>0.165539074951626</c:v>
                  </c:pt>
                  <c:pt idx="6">
                    <c:v>0.131453742755759</c:v>
                  </c:pt>
                  <c:pt idx="7">
                    <c:v>0.114638868881418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Calculations!$K$164:$K$171</c:f>
              <c:numCache>
                <c:formatCode>0.00</c:formatCode>
                <c:ptCount val="8"/>
                <c:pt idx="0">
                  <c:v>4.378501925507834</c:v>
                </c:pt>
                <c:pt idx="1">
                  <c:v>3.842696298909369</c:v>
                </c:pt>
                <c:pt idx="2">
                  <c:v>3.482361760296322</c:v>
                </c:pt>
                <c:pt idx="3">
                  <c:v>3.742467001793221</c:v>
                </c:pt>
                <c:pt idx="4">
                  <c:v>3.819546109298292</c:v>
                </c:pt>
                <c:pt idx="5">
                  <c:v>3.677043831025664</c:v>
                </c:pt>
                <c:pt idx="6">
                  <c:v>3.675970838110357</c:v>
                </c:pt>
                <c:pt idx="7">
                  <c:v>4.973660228709174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Calculations!$B$172</c:f>
              <c:strCache>
                <c:ptCount val="1"/>
                <c:pt idx="0">
                  <c:v>111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Calculations!$L$172:$L$179</c:f>
                <c:numCache>
                  <c:formatCode>General</c:formatCode>
                  <c:ptCount val="8"/>
                  <c:pt idx="0">
                    <c:v>0.260951553716876</c:v>
                  </c:pt>
                  <c:pt idx="1">
                    <c:v>0.0748578713982385</c:v>
                  </c:pt>
                  <c:pt idx="2">
                    <c:v>0.193692699787254</c:v>
                  </c:pt>
                  <c:pt idx="3">
                    <c:v>0.152836634102767</c:v>
                  </c:pt>
                  <c:pt idx="4">
                    <c:v>0.201701713225814</c:v>
                  </c:pt>
                  <c:pt idx="5">
                    <c:v>0.198251338344388</c:v>
                  </c:pt>
                  <c:pt idx="6">
                    <c:v>0.0991936993164306</c:v>
                  </c:pt>
                  <c:pt idx="7">
                    <c:v>0.0782128585680984</c:v>
                  </c:pt>
                </c:numCache>
              </c:numRef>
            </c:plus>
            <c:minus>
              <c:numRef>
                <c:f>Calculations!$L$172:$L$179</c:f>
                <c:numCache>
                  <c:formatCode>General</c:formatCode>
                  <c:ptCount val="8"/>
                  <c:pt idx="0">
                    <c:v>0.260951553716876</c:v>
                  </c:pt>
                  <c:pt idx="1">
                    <c:v>0.0748578713982385</c:v>
                  </c:pt>
                  <c:pt idx="2">
                    <c:v>0.193692699787254</c:v>
                  </c:pt>
                  <c:pt idx="3">
                    <c:v>0.152836634102767</c:v>
                  </c:pt>
                  <c:pt idx="4">
                    <c:v>0.201701713225814</c:v>
                  </c:pt>
                  <c:pt idx="5">
                    <c:v>0.198251338344388</c:v>
                  </c:pt>
                  <c:pt idx="6">
                    <c:v>0.0991936993164306</c:v>
                  </c:pt>
                  <c:pt idx="7">
                    <c:v>0.0782128585680984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Calculations!$K$172:$K$179</c:f>
              <c:numCache>
                <c:formatCode>0.00</c:formatCode>
                <c:ptCount val="8"/>
                <c:pt idx="0">
                  <c:v>4.28629802745686</c:v>
                </c:pt>
                <c:pt idx="1">
                  <c:v>4.11723549989711</c:v>
                </c:pt>
                <c:pt idx="2">
                  <c:v>3.555354675603375</c:v>
                </c:pt>
                <c:pt idx="3">
                  <c:v>3.748787371020372</c:v>
                </c:pt>
                <c:pt idx="4">
                  <c:v>3.914131169709263</c:v>
                </c:pt>
                <c:pt idx="5">
                  <c:v>3.720889555222388</c:v>
                </c:pt>
                <c:pt idx="6">
                  <c:v>3.765264426610224</c:v>
                </c:pt>
                <c:pt idx="7">
                  <c:v>4.021797924567128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Calculations!$B$180</c:f>
              <c:strCache>
                <c:ptCount val="1"/>
                <c:pt idx="0">
                  <c:v>222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Calculations!$L$180:$L$187</c:f>
                <c:numCache>
                  <c:formatCode>General</c:formatCode>
                  <c:ptCount val="8"/>
                  <c:pt idx="0">
                    <c:v>0.133656314539623</c:v>
                  </c:pt>
                  <c:pt idx="1">
                    <c:v>0.240471194789127</c:v>
                  </c:pt>
                  <c:pt idx="2">
                    <c:v>0.325876211434442</c:v>
                  </c:pt>
                  <c:pt idx="3">
                    <c:v>0.0210664850639564</c:v>
                  </c:pt>
                  <c:pt idx="4">
                    <c:v>0.0866764071264585</c:v>
                  </c:pt>
                  <c:pt idx="5">
                    <c:v>0.0899688025089185</c:v>
                  </c:pt>
                  <c:pt idx="6">
                    <c:v>0.162050694006167</c:v>
                  </c:pt>
                  <c:pt idx="7">
                    <c:v>0.0746647330176849</c:v>
                  </c:pt>
                </c:numCache>
              </c:numRef>
            </c:plus>
            <c:minus>
              <c:numRef>
                <c:f>Calculations!$L$180:$L$187</c:f>
                <c:numCache>
                  <c:formatCode>General</c:formatCode>
                  <c:ptCount val="8"/>
                  <c:pt idx="0">
                    <c:v>0.133656314539623</c:v>
                  </c:pt>
                  <c:pt idx="1">
                    <c:v>0.240471194789127</c:v>
                  </c:pt>
                  <c:pt idx="2">
                    <c:v>0.325876211434442</c:v>
                  </c:pt>
                  <c:pt idx="3">
                    <c:v>0.0210664850639564</c:v>
                  </c:pt>
                  <c:pt idx="4">
                    <c:v>0.0866764071264585</c:v>
                  </c:pt>
                  <c:pt idx="5">
                    <c:v>0.0899688025089185</c:v>
                  </c:pt>
                  <c:pt idx="6">
                    <c:v>0.162050694006167</c:v>
                  </c:pt>
                  <c:pt idx="7">
                    <c:v>0.0746647330176849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Calculations!$K$180:$K$187</c:f>
              <c:numCache>
                <c:formatCode>0.00</c:formatCode>
                <c:ptCount val="8"/>
                <c:pt idx="0">
                  <c:v>4.605300291030955</c:v>
                </c:pt>
                <c:pt idx="1">
                  <c:v>4.289090748743276</c:v>
                </c:pt>
                <c:pt idx="2">
                  <c:v>3.409692212717171</c:v>
                </c:pt>
                <c:pt idx="3">
                  <c:v>4.132992327365728</c:v>
                </c:pt>
                <c:pt idx="4">
                  <c:v>3.916218361407532</c:v>
                </c:pt>
                <c:pt idx="5">
                  <c:v>4.009201281712084</c:v>
                </c:pt>
                <c:pt idx="6">
                  <c:v>3.926257459505541</c:v>
                </c:pt>
                <c:pt idx="7">
                  <c:v>4.405120968927301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Calculations!$B$188</c:f>
              <c:strCache>
                <c:ptCount val="1"/>
                <c:pt idx="0">
                  <c:v>333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Calculations!$L$188:$L$195</c:f>
                <c:numCache>
                  <c:formatCode>General</c:formatCode>
                  <c:ptCount val="8"/>
                  <c:pt idx="0">
                    <c:v>0.113252060078974</c:v>
                  </c:pt>
                  <c:pt idx="1">
                    <c:v>0.193448871503842</c:v>
                  </c:pt>
                  <c:pt idx="2">
                    <c:v>0.178294456860097</c:v>
                  </c:pt>
                  <c:pt idx="3">
                    <c:v>0.200570097151657</c:v>
                  </c:pt>
                  <c:pt idx="4">
                    <c:v>0.45163027793656</c:v>
                  </c:pt>
                  <c:pt idx="5">
                    <c:v>0.281651665965958</c:v>
                  </c:pt>
                  <c:pt idx="6">
                    <c:v>0.390552065155214</c:v>
                  </c:pt>
                  <c:pt idx="7">
                    <c:v>0.319872286431573</c:v>
                  </c:pt>
                </c:numCache>
              </c:numRef>
            </c:plus>
            <c:minus>
              <c:numRef>
                <c:f>Calculations!$L$188:$L$195</c:f>
                <c:numCache>
                  <c:formatCode>General</c:formatCode>
                  <c:ptCount val="8"/>
                  <c:pt idx="0">
                    <c:v>0.113252060078974</c:v>
                  </c:pt>
                  <c:pt idx="1">
                    <c:v>0.193448871503842</c:v>
                  </c:pt>
                  <c:pt idx="2">
                    <c:v>0.178294456860097</c:v>
                  </c:pt>
                  <c:pt idx="3">
                    <c:v>0.200570097151657</c:v>
                  </c:pt>
                  <c:pt idx="4">
                    <c:v>0.45163027793656</c:v>
                  </c:pt>
                  <c:pt idx="5">
                    <c:v>0.281651665965958</c:v>
                  </c:pt>
                  <c:pt idx="6">
                    <c:v>0.390552065155214</c:v>
                  </c:pt>
                  <c:pt idx="7">
                    <c:v>0.319872286431573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Calculations!$K$188:$K$195</c:f>
              <c:numCache>
                <c:formatCode>0.00</c:formatCode>
                <c:ptCount val="8"/>
                <c:pt idx="0">
                  <c:v>4.25466678425493</c:v>
                </c:pt>
                <c:pt idx="1">
                  <c:v>4.476761619190404</c:v>
                </c:pt>
                <c:pt idx="2">
                  <c:v>3.837625304994562</c:v>
                </c:pt>
                <c:pt idx="3">
                  <c:v>4.407046476761619</c:v>
                </c:pt>
                <c:pt idx="4">
                  <c:v>4.788811476614634</c:v>
                </c:pt>
                <c:pt idx="5">
                  <c:v>4.304347826086956</c:v>
                </c:pt>
                <c:pt idx="6">
                  <c:v>4.288179439691919</c:v>
                </c:pt>
                <c:pt idx="7">
                  <c:v>4.348531616544669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6905120"/>
        <c:axId val="-143123952"/>
      </c:scatterChart>
      <c:valAx>
        <c:axId val="-14690512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123952"/>
        <c:crosses val="autoZero"/>
        <c:crossBetween val="midCat"/>
      </c:valAx>
      <c:valAx>
        <c:axId val="-143123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-146905120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873518400218242"/>
          <c:y val="0.0150032080732952"/>
          <c:w val="0.116521040294205"/>
          <c:h val="0.883848766035706"/>
        </c:manualLayout>
      </c:layout>
      <c:overlay val="0"/>
    </c:legend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Cells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24169367371649"/>
          <c:y val="0.088410127682334"/>
          <c:w val="0.782783556538856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Calculations!$V$13:$V$19</c:f>
                <c:numCache>
                  <c:formatCode>General</c:formatCode>
                  <c:ptCount val="7"/>
                  <c:pt idx="0">
                    <c:v>179152.0149047854</c:v>
                  </c:pt>
                  <c:pt idx="1">
                    <c:v>438928.3667195715</c:v>
                  </c:pt>
                  <c:pt idx="2">
                    <c:v>304336.61918635</c:v>
                  </c:pt>
                  <c:pt idx="3">
                    <c:v>271180.3417981801</c:v>
                  </c:pt>
                  <c:pt idx="4">
                    <c:v>161815.7388307248</c:v>
                  </c:pt>
                  <c:pt idx="5">
                    <c:v>137967.7901218654</c:v>
                  </c:pt>
                  <c:pt idx="6">
                    <c:v>35783.29840085238</c:v>
                  </c:pt>
                </c:numCache>
              </c:numRef>
            </c:plus>
            <c:minus>
              <c:numRef>
                <c:f>Calculations!$V$13:$V$19</c:f>
                <c:numCache>
                  <c:formatCode>General</c:formatCode>
                  <c:ptCount val="7"/>
                  <c:pt idx="0">
                    <c:v>179152.0149047854</c:v>
                  </c:pt>
                  <c:pt idx="1">
                    <c:v>438928.3667195715</c:v>
                  </c:pt>
                  <c:pt idx="2">
                    <c:v>304336.61918635</c:v>
                  </c:pt>
                  <c:pt idx="3">
                    <c:v>271180.3417981801</c:v>
                  </c:pt>
                  <c:pt idx="4">
                    <c:v>161815.7388307248</c:v>
                  </c:pt>
                  <c:pt idx="5">
                    <c:v>137967.7901218654</c:v>
                  </c:pt>
                  <c:pt idx="6">
                    <c:v>35783.29840085238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Calculations!$U$4:$U$11</c:f>
              <c:numCache>
                <c:formatCode>0</c:formatCode>
                <c:ptCount val="8"/>
                <c:pt idx="0">
                  <c:v>4.00833333333333E6</c:v>
                </c:pt>
                <c:pt idx="1">
                  <c:v>3.70466666666667E6</c:v>
                </c:pt>
                <c:pt idx="2">
                  <c:v>4.22E6</c:v>
                </c:pt>
                <c:pt idx="3">
                  <c:v>3.83266666666667E6</c:v>
                </c:pt>
                <c:pt idx="4">
                  <c:v>4.05E6</c:v>
                </c:pt>
                <c:pt idx="5">
                  <c:v>3.95033333333333E6</c:v>
                </c:pt>
                <c:pt idx="6">
                  <c:v>3.55266666666667E6</c:v>
                </c:pt>
                <c:pt idx="7">
                  <c:v>3.56366666666667E6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Calculations!$V$12</c:f>
                <c:numCache>
                  <c:formatCode>General</c:formatCode>
                  <c:ptCount val="1"/>
                  <c:pt idx="0">
                    <c:v>209812.8795961879</c:v>
                  </c:pt>
                </c:numCache>
              </c:numRef>
            </c:plus>
            <c:minus>
              <c:numRef>
                <c:f>Calculations!$V$12</c:f>
                <c:numCache>
                  <c:formatCode>General</c:formatCode>
                  <c:ptCount val="1"/>
                  <c:pt idx="0">
                    <c:v>209812.8795961879</c:v>
                  </c:pt>
                </c:numCache>
              </c:numRef>
            </c:minus>
          </c:errBars>
          <c:xVal>
            <c:numRef>
              <c:f>Calculations!$A$12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Calculations!$U$12</c:f>
              <c:numCache>
                <c:formatCode>0</c:formatCode>
                <c:ptCount val="1"/>
                <c:pt idx="0">
                  <c:v>4.20466666666667E6</c:v>
                </c:pt>
              </c:numCache>
            </c:numRef>
          </c:yVal>
          <c:smooth val="0"/>
        </c:ser>
        <c:ser>
          <c:idx val="24"/>
          <c:order val="2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Calculations!$U$13:$U$19</c:f>
              <c:numCache>
                <c:formatCode>0</c:formatCode>
                <c:ptCount val="7"/>
                <c:pt idx="0">
                  <c:v>3.59233333333333E6</c:v>
                </c:pt>
                <c:pt idx="1">
                  <c:v>4.59166666666667E6</c:v>
                </c:pt>
                <c:pt idx="2">
                  <c:v>3.90766666666667E6</c:v>
                </c:pt>
                <c:pt idx="3">
                  <c:v>4.67833333333333E6</c:v>
                </c:pt>
                <c:pt idx="4">
                  <c:v>4.554E6</c:v>
                </c:pt>
                <c:pt idx="5">
                  <c:v>4.03133333333333E6</c:v>
                </c:pt>
                <c:pt idx="6">
                  <c:v>3.51966666666667E6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Calculations!$B$20</c:f>
              <c:strCache>
                <c:ptCount val="1"/>
                <c:pt idx="0">
                  <c:v>467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Calculations!$V$20:$V$27</c:f>
                <c:numCache>
                  <c:formatCode>General</c:formatCode>
                  <c:ptCount val="8"/>
                  <c:pt idx="0">
                    <c:v>60790.16733357826</c:v>
                  </c:pt>
                  <c:pt idx="1">
                    <c:v>80831.78692678877</c:v>
                  </c:pt>
                  <c:pt idx="2">
                    <c:v>230735.7796268277</c:v>
                  </c:pt>
                  <c:pt idx="3">
                    <c:v>35262.5076312568</c:v>
                  </c:pt>
                  <c:pt idx="4">
                    <c:v>284130.4473496473</c:v>
                  </c:pt>
                  <c:pt idx="5">
                    <c:v>306920.3660741833</c:v>
                  </c:pt>
                  <c:pt idx="6">
                    <c:v>504473.4328430428</c:v>
                  </c:pt>
                  <c:pt idx="7">
                    <c:v>180676.8139831758</c:v>
                  </c:pt>
                </c:numCache>
              </c:numRef>
            </c:plus>
            <c:minus>
              <c:numRef>
                <c:f>Calculations!$V$20:$V$27</c:f>
                <c:numCache>
                  <c:formatCode>General</c:formatCode>
                  <c:ptCount val="8"/>
                  <c:pt idx="0">
                    <c:v>60790.16733357826</c:v>
                  </c:pt>
                  <c:pt idx="1">
                    <c:v>80831.78692678877</c:v>
                  </c:pt>
                  <c:pt idx="2">
                    <c:v>230735.7796268277</c:v>
                  </c:pt>
                  <c:pt idx="3">
                    <c:v>35262.5076312568</c:v>
                  </c:pt>
                  <c:pt idx="4">
                    <c:v>284130.4473496473</c:v>
                  </c:pt>
                  <c:pt idx="5">
                    <c:v>306920.3660741833</c:v>
                  </c:pt>
                  <c:pt idx="6">
                    <c:v>504473.4328430428</c:v>
                  </c:pt>
                  <c:pt idx="7">
                    <c:v>180676.8139831758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12.2895416000983</c:v>
                </c:pt>
                <c:pt idx="1">
                  <c:v>38.8349514563107</c:v>
                </c:pt>
                <c:pt idx="2">
                  <c:v>122.895416000983</c:v>
                </c:pt>
                <c:pt idx="3">
                  <c:v>388.349514563107</c:v>
                </c:pt>
                <c:pt idx="4">
                  <c:v>1228.95416000983</c:v>
                </c:pt>
                <c:pt idx="5">
                  <c:v>3883.49514563107</c:v>
                </c:pt>
                <c:pt idx="6">
                  <c:v>12289.54160009832</c:v>
                </c:pt>
                <c:pt idx="7">
                  <c:v>38834.95145631068</c:v>
                </c:pt>
              </c:numCache>
            </c:numRef>
          </c:xVal>
          <c:yVal>
            <c:numRef>
              <c:f>Calculations!$U$20:$U$27</c:f>
              <c:numCache>
                <c:formatCode>0</c:formatCode>
                <c:ptCount val="8"/>
                <c:pt idx="0">
                  <c:v>3.66133333333333E6</c:v>
                </c:pt>
                <c:pt idx="1">
                  <c:v>3.47066666666667E6</c:v>
                </c:pt>
                <c:pt idx="2">
                  <c:v>3.479E6</c:v>
                </c:pt>
                <c:pt idx="3">
                  <c:v>3.34666666666667E6</c:v>
                </c:pt>
                <c:pt idx="4">
                  <c:v>3.59533333333333E6</c:v>
                </c:pt>
                <c:pt idx="5">
                  <c:v>4.30366666666667E6</c:v>
                </c:pt>
                <c:pt idx="6">
                  <c:v>3.99566666666667E6</c:v>
                </c:pt>
                <c:pt idx="7">
                  <c:v>4.02133333333333E6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Calculations!$B$28</c:f>
              <c:strCache>
                <c:ptCount val="1"/>
                <c:pt idx="0">
                  <c:v>693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Calculations!$V$28:$V$35</c:f>
                <c:numCache>
                  <c:formatCode>General</c:formatCode>
                  <c:ptCount val="8"/>
                  <c:pt idx="0">
                    <c:v>253345.8330249604</c:v>
                  </c:pt>
                  <c:pt idx="1">
                    <c:v>71668.21703749392</c:v>
                  </c:pt>
                  <c:pt idx="2">
                    <c:v>32793.96963535285</c:v>
                  </c:pt>
                  <c:pt idx="3">
                    <c:v>62129.79245990696</c:v>
                  </c:pt>
                  <c:pt idx="4">
                    <c:v>130288.1422079538</c:v>
                  </c:pt>
                  <c:pt idx="5">
                    <c:v>310572.7683562164</c:v>
                  </c:pt>
                  <c:pt idx="6">
                    <c:v>160966.1800227337</c:v>
                  </c:pt>
                  <c:pt idx="7">
                    <c:v>52166.40042530568</c:v>
                  </c:pt>
                </c:numCache>
              </c:numRef>
            </c:plus>
            <c:minus>
              <c:numRef>
                <c:f>Calculations!$V$28:$V$35</c:f>
                <c:numCache>
                  <c:formatCode>General</c:formatCode>
                  <c:ptCount val="8"/>
                  <c:pt idx="0">
                    <c:v>253345.8330249604</c:v>
                  </c:pt>
                  <c:pt idx="1">
                    <c:v>71668.21703749392</c:v>
                  </c:pt>
                  <c:pt idx="2">
                    <c:v>32793.96963535285</c:v>
                  </c:pt>
                  <c:pt idx="3">
                    <c:v>62129.79245990696</c:v>
                  </c:pt>
                  <c:pt idx="4">
                    <c:v>130288.1422079538</c:v>
                  </c:pt>
                  <c:pt idx="5">
                    <c:v>310572.7683562164</c:v>
                  </c:pt>
                  <c:pt idx="6">
                    <c:v>160966.1800227337</c:v>
                  </c:pt>
                  <c:pt idx="7">
                    <c:v>52166.40042530568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12.2895416000983</c:v>
                </c:pt>
                <c:pt idx="1">
                  <c:v>38.8349514563107</c:v>
                </c:pt>
                <c:pt idx="2">
                  <c:v>122.895416000983</c:v>
                </c:pt>
                <c:pt idx="3">
                  <c:v>388.349514563107</c:v>
                </c:pt>
                <c:pt idx="4">
                  <c:v>1228.95416000983</c:v>
                </c:pt>
                <c:pt idx="5">
                  <c:v>3883.49514563107</c:v>
                </c:pt>
                <c:pt idx="6">
                  <c:v>12289.54160009832</c:v>
                </c:pt>
                <c:pt idx="7">
                  <c:v>38834.95145631068</c:v>
                </c:pt>
              </c:numCache>
            </c:numRef>
          </c:xVal>
          <c:yVal>
            <c:numRef>
              <c:f>Calculations!$U$28:$U$35</c:f>
              <c:numCache>
                <c:formatCode>0</c:formatCode>
                <c:ptCount val="8"/>
                <c:pt idx="0">
                  <c:v>3.72933333333333E6</c:v>
                </c:pt>
                <c:pt idx="1">
                  <c:v>3.548E6</c:v>
                </c:pt>
                <c:pt idx="2">
                  <c:v>3.40266666666667E6</c:v>
                </c:pt>
                <c:pt idx="3">
                  <c:v>3.38633333333333E6</c:v>
                </c:pt>
                <c:pt idx="4">
                  <c:v>3.515E6</c:v>
                </c:pt>
                <c:pt idx="5">
                  <c:v>3.66966666666667E6</c:v>
                </c:pt>
                <c:pt idx="6">
                  <c:v>3.44466666666667E6</c:v>
                </c:pt>
                <c:pt idx="7">
                  <c:v>3.664E6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Calculations!$B$36</c:f>
              <c:strCache>
                <c:ptCount val="1"/>
                <c:pt idx="0">
                  <c:v>854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Calculations!$V$36:$V$43</c:f>
                <c:numCache>
                  <c:formatCode>General</c:formatCode>
                  <c:ptCount val="8"/>
                  <c:pt idx="0">
                    <c:v>64504.09117085348</c:v>
                  </c:pt>
                  <c:pt idx="1">
                    <c:v>101466.4695574082</c:v>
                  </c:pt>
                  <c:pt idx="2">
                    <c:v>76123.43776904573</c:v>
                  </c:pt>
                  <c:pt idx="3">
                    <c:v>130129.8496801475</c:v>
                  </c:pt>
                  <c:pt idx="4">
                    <c:v>236362.9506594561</c:v>
                  </c:pt>
                  <c:pt idx="5">
                    <c:v>107042.5668185844</c:v>
                  </c:pt>
                  <c:pt idx="6">
                    <c:v>58367.60897773506</c:v>
                  </c:pt>
                  <c:pt idx="7">
                    <c:v>67838.8613636101</c:v>
                  </c:pt>
                </c:numCache>
              </c:numRef>
            </c:plus>
            <c:minus>
              <c:numRef>
                <c:f>Calculations!$V$36:$V$43</c:f>
                <c:numCache>
                  <c:formatCode>General</c:formatCode>
                  <c:ptCount val="8"/>
                  <c:pt idx="0">
                    <c:v>64504.09117085348</c:v>
                  </c:pt>
                  <c:pt idx="1">
                    <c:v>101466.4695574082</c:v>
                  </c:pt>
                  <c:pt idx="2">
                    <c:v>76123.43776904573</c:v>
                  </c:pt>
                  <c:pt idx="3">
                    <c:v>130129.8496801475</c:v>
                  </c:pt>
                  <c:pt idx="4">
                    <c:v>236362.9506594561</c:v>
                  </c:pt>
                  <c:pt idx="5">
                    <c:v>107042.5668185844</c:v>
                  </c:pt>
                  <c:pt idx="6">
                    <c:v>58367.60897773506</c:v>
                  </c:pt>
                  <c:pt idx="7">
                    <c:v>67838.8613636101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Calculations!$U$36:$U$43</c:f>
              <c:numCache>
                <c:formatCode>0</c:formatCode>
                <c:ptCount val="8"/>
                <c:pt idx="0">
                  <c:v>3.76133333333333E6</c:v>
                </c:pt>
                <c:pt idx="1">
                  <c:v>3.48733333333333E6</c:v>
                </c:pt>
                <c:pt idx="2">
                  <c:v>3.87633333333333E6</c:v>
                </c:pt>
                <c:pt idx="3">
                  <c:v>3.96833333333333E6</c:v>
                </c:pt>
                <c:pt idx="4">
                  <c:v>4.19433333333333E6</c:v>
                </c:pt>
                <c:pt idx="5">
                  <c:v>4.06366666666667E6</c:v>
                </c:pt>
                <c:pt idx="6">
                  <c:v>3.50866666666667E6</c:v>
                </c:pt>
                <c:pt idx="7">
                  <c:v>3.90433333333333E6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Calculations!$B$44</c:f>
              <c:strCache>
                <c:ptCount val="1"/>
                <c:pt idx="0">
                  <c:v>956 + 1 T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Calculations!$V$44:$V$51</c:f>
                <c:numCache>
                  <c:formatCode>General</c:formatCode>
                  <c:ptCount val="8"/>
                  <c:pt idx="0">
                    <c:v>42217.68981521056</c:v>
                  </c:pt>
                  <c:pt idx="1">
                    <c:v>43167.63190684016</c:v>
                  </c:pt>
                  <c:pt idx="2">
                    <c:v>212212.4197852499</c:v>
                  </c:pt>
                  <c:pt idx="3">
                    <c:v>154002.5252318214</c:v>
                  </c:pt>
                  <c:pt idx="4">
                    <c:v>252135.1048765545</c:v>
                  </c:pt>
                  <c:pt idx="5">
                    <c:v>173468.8572754327</c:v>
                  </c:pt>
                  <c:pt idx="6">
                    <c:v>124616.7457982005</c:v>
                  </c:pt>
                  <c:pt idx="7">
                    <c:v>59700.17680971398</c:v>
                  </c:pt>
                </c:numCache>
              </c:numRef>
            </c:plus>
            <c:minus>
              <c:numRef>
                <c:f>Calculations!$V$44:$V$51</c:f>
                <c:numCache>
                  <c:formatCode>General</c:formatCode>
                  <c:ptCount val="8"/>
                  <c:pt idx="0">
                    <c:v>42217.68981521056</c:v>
                  </c:pt>
                  <c:pt idx="1">
                    <c:v>43167.63190684016</c:v>
                  </c:pt>
                  <c:pt idx="2">
                    <c:v>212212.4197852499</c:v>
                  </c:pt>
                  <c:pt idx="3">
                    <c:v>154002.5252318214</c:v>
                  </c:pt>
                  <c:pt idx="4">
                    <c:v>252135.1048765545</c:v>
                  </c:pt>
                  <c:pt idx="5">
                    <c:v>173468.8572754327</c:v>
                  </c:pt>
                  <c:pt idx="6">
                    <c:v>124616.7457982005</c:v>
                  </c:pt>
                  <c:pt idx="7">
                    <c:v>59700.17680971398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Calculations!$U$44:$U$51</c:f>
              <c:numCache>
                <c:formatCode>0</c:formatCode>
                <c:ptCount val="8"/>
                <c:pt idx="0">
                  <c:v>3.72E6</c:v>
                </c:pt>
                <c:pt idx="1">
                  <c:v>3.52533333333333E6</c:v>
                </c:pt>
                <c:pt idx="2">
                  <c:v>4.26366666666667E6</c:v>
                </c:pt>
                <c:pt idx="3">
                  <c:v>3.81766666666667E6</c:v>
                </c:pt>
                <c:pt idx="4">
                  <c:v>3.84233333333333E6</c:v>
                </c:pt>
                <c:pt idx="5">
                  <c:v>4.52566666666667E6</c:v>
                </c:pt>
                <c:pt idx="6">
                  <c:v>3.423E6</c:v>
                </c:pt>
                <c:pt idx="7">
                  <c:v>4.06866666666667E6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Calculations!$B$52</c:f>
              <c:strCache>
                <c:ptCount val="1"/>
                <c:pt idx="0">
                  <c:v>863 + 1 T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Calculations!$V$52:$V$59</c:f>
                <c:numCache>
                  <c:formatCode>General</c:formatCode>
                  <c:ptCount val="8"/>
                  <c:pt idx="0">
                    <c:v>9712.53485622231</c:v>
                  </c:pt>
                  <c:pt idx="1">
                    <c:v>79881.1617341661</c:v>
                  </c:pt>
                  <c:pt idx="2">
                    <c:v>125812.4706767091</c:v>
                  </c:pt>
                  <c:pt idx="3">
                    <c:v>203789.3792892827</c:v>
                  </c:pt>
                  <c:pt idx="4">
                    <c:v>177707.9376705248</c:v>
                  </c:pt>
                  <c:pt idx="5">
                    <c:v>272426.9524926722</c:v>
                  </c:pt>
                  <c:pt idx="6">
                    <c:v>121376.8237075486</c:v>
                  </c:pt>
                  <c:pt idx="7">
                    <c:v>102614.7054655315</c:v>
                  </c:pt>
                </c:numCache>
              </c:numRef>
            </c:plus>
            <c:minus>
              <c:numRef>
                <c:f>Calculations!$V$52:$V$59</c:f>
                <c:numCache>
                  <c:formatCode>General</c:formatCode>
                  <c:ptCount val="8"/>
                  <c:pt idx="0">
                    <c:v>9712.53485622231</c:v>
                  </c:pt>
                  <c:pt idx="1">
                    <c:v>79881.1617341661</c:v>
                  </c:pt>
                  <c:pt idx="2">
                    <c:v>125812.4706767091</c:v>
                  </c:pt>
                  <c:pt idx="3">
                    <c:v>203789.3792892827</c:v>
                  </c:pt>
                  <c:pt idx="4">
                    <c:v>177707.9376705248</c:v>
                  </c:pt>
                  <c:pt idx="5">
                    <c:v>272426.9524926722</c:v>
                  </c:pt>
                  <c:pt idx="6">
                    <c:v>121376.8237075486</c:v>
                  </c:pt>
                  <c:pt idx="7">
                    <c:v>102614.7054655315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Calculations!$U$52:$U$59</c:f>
              <c:numCache>
                <c:formatCode>0</c:formatCode>
                <c:ptCount val="8"/>
                <c:pt idx="0">
                  <c:v>3.55E6</c:v>
                </c:pt>
                <c:pt idx="1">
                  <c:v>3.362E6</c:v>
                </c:pt>
                <c:pt idx="2">
                  <c:v>3.63933333333333E6</c:v>
                </c:pt>
                <c:pt idx="3">
                  <c:v>3.52966666666667E6</c:v>
                </c:pt>
                <c:pt idx="4">
                  <c:v>3.25866666666667E6</c:v>
                </c:pt>
                <c:pt idx="5">
                  <c:v>3.37966666666667E6</c:v>
                </c:pt>
                <c:pt idx="6">
                  <c:v>3.071E6</c:v>
                </c:pt>
                <c:pt idx="7">
                  <c:v>2.92066666666667E6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Calculations!$B$60</c:f>
              <c:strCache>
                <c:ptCount val="1"/>
                <c:pt idx="0">
                  <c:v>698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Calculations!$V$60:$V$67</c:f>
                <c:numCache>
                  <c:formatCode>General</c:formatCode>
                  <c:ptCount val="8"/>
                  <c:pt idx="0">
                    <c:v>85844.82123770387</c:v>
                  </c:pt>
                  <c:pt idx="1">
                    <c:v>89413.52122457641</c:v>
                  </c:pt>
                  <c:pt idx="2">
                    <c:v>113918.0992350791</c:v>
                  </c:pt>
                  <c:pt idx="3">
                    <c:v>256971.4640448105</c:v>
                  </c:pt>
                  <c:pt idx="4">
                    <c:v>64240.00138370001</c:v>
                  </c:pt>
                  <c:pt idx="5">
                    <c:v>25423.08662089112</c:v>
                  </c:pt>
                  <c:pt idx="6">
                    <c:v>66388.58670317093</c:v>
                  </c:pt>
                  <c:pt idx="7">
                    <c:v>141400.5343381386</c:v>
                  </c:pt>
                </c:numCache>
              </c:numRef>
            </c:plus>
            <c:minus>
              <c:numRef>
                <c:f>Calculations!$V$60:$V$67</c:f>
                <c:numCache>
                  <c:formatCode>General</c:formatCode>
                  <c:ptCount val="8"/>
                  <c:pt idx="0">
                    <c:v>85844.82123770387</c:v>
                  </c:pt>
                  <c:pt idx="1">
                    <c:v>89413.52122457641</c:v>
                  </c:pt>
                  <c:pt idx="2">
                    <c:v>113918.0992350791</c:v>
                  </c:pt>
                  <c:pt idx="3">
                    <c:v>256971.4640448105</c:v>
                  </c:pt>
                  <c:pt idx="4">
                    <c:v>64240.00138370001</c:v>
                  </c:pt>
                  <c:pt idx="5">
                    <c:v>25423.08662089112</c:v>
                  </c:pt>
                  <c:pt idx="6">
                    <c:v>66388.58670317093</c:v>
                  </c:pt>
                  <c:pt idx="7">
                    <c:v>141400.5343381386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Calculations!$U$60:$U$67</c:f>
              <c:numCache>
                <c:formatCode>0</c:formatCode>
                <c:ptCount val="8"/>
                <c:pt idx="0">
                  <c:v>3.58E6</c:v>
                </c:pt>
                <c:pt idx="1">
                  <c:v>3.41766666666667E6</c:v>
                </c:pt>
                <c:pt idx="2">
                  <c:v>3.398E6</c:v>
                </c:pt>
                <c:pt idx="3">
                  <c:v>3.942E6</c:v>
                </c:pt>
                <c:pt idx="4">
                  <c:v>3.22166666666667E6</c:v>
                </c:pt>
                <c:pt idx="5">
                  <c:v>3.452E6</c:v>
                </c:pt>
                <c:pt idx="6">
                  <c:v>3.46033333333333E6</c:v>
                </c:pt>
                <c:pt idx="7">
                  <c:v>3.43233333333333E6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Calculations!$B$68</c:f>
              <c:strCache>
                <c:ptCount val="1"/>
                <c:pt idx="0">
                  <c:v>494 + 1 T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Calculations!$V$68:$V$75</c:f>
                <c:numCache>
                  <c:formatCode>General</c:formatCode>
                  <c:ptCount val="8"/>
                  <c:pt idx="0">
                    <c:v>99284.6636920549</c:v>
                  </c:pt>
                  <c:pt idx="1">
                    <c:v>212955.6552691454</c:v>
                  </c:pt>
                  <c:pt idx="2">
                    <c:v>163432.282952638</c:v>
                  </c:pt>
                  <c:pt idx="3">
                    <c:v>160270.9511351879</c:v>
                  </c:pt>
                  <c:pt idx="4">
                    <c:v>28915.58595482912</c:v>
                  </c:pt>
                  <c:pt idx="5">
                    <c:v>125861.0344785073</c:v>
                  </c:pt>
                  <c:pt idx="6">
                    <c:v>120449.1593993084</c:v>
                  </c:pt>
                  <c:pt idx="7">
                    <c:v>53482.08422764892</c:v>
                  </c:pt>
                </c:numCache>
              </c:numRef>
            </c:plus>
            <c:minus>
              <c:numRef>
                <c:f>Calculations!$V$68:$V$75</c:f>
                <c:numCache>
                  <c:formatCode>General</c:formatCode>
                  <c:ptCount val="8"/>
                  <c:pt idx="0">
                    <c:v>99284.6636920549</c:v>
                  </c:pt>
                  <c:pt idx="1">
                    <c:v>212955.6552691454</c:v>
                  </c:pt>
                  <c:pt idx="2">
                    <c:v>163432.282952638</c:v>
                  </c:pt>
                  <c:pt idx="3">
                    <c:v>160270.9511351879</c:v>
                  </c:pt>
                  <c:pt idx="4">
                    <c:v>28915.58595482912</c:v>
                  </c:pt>
                  <c:pt idx="5">
                    <c:v>125861.0344785073</c:v>
                  </c:pt>
                  <c:pt idx="6">
                    <c:v>120449.1593993084</c:v>
                  </c:pt>
                  <c:pt idx="7">
                    <c:v>53482.08422764892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Calculations!$U$68:$U$75</c:f>
              <c:numCache>
                <c:formatCode>0</c:formatCode>
                <c:ptCount val="8"/>
                <c:pt idx="0">
                  <c:v>3.82033333333333E6</c:v>
                </c:pt>
                <c:pt idx="1">
                  <c:v>3.73866666666667E6</c:v>
                </c:pt>
                <c:pt idx="2">
                  <c:v>3.80266666666667E6</c:v>
                </c:pt>
                <c:pt idx="3">
                  <c:v>3.88333333333333E6</c:v>
                </c:pt>
                <c:pt idx="4">
                  <c:v>3.41366666666667E6</c:v>
                </c:pt>
                <c:pt idx="5">
                  <c:v>3.477E6</c:v>
                </c:pt>
                <c:pt idx="6">
                  <c:v>3.411E6</c:v>
                </c:pt>
                <c:pt idx="7">
                  <c:v>3.539E6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Calculations!$B$76</c:f>
              <c:strCache>
                <c:ptCount val="1"/>
                <c:pt idx="0">
                  <c:v>983 + 1 T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Calculations!$V$76:$V$83</c:f>
                <c:numCache>
                  <c:formatCode>General</c:formatCode>
                  <c:ptCount val="8"/>
                  <c:pt idx="0">
                    <c:v>112103.1271245861</c:v>
                  </c:pt>
                  <c:pt idx="1">
                    <c:v>32695.56544854363</c:v>
                  </c:pt>
                  <c:pt idx="2">
                    <c:v>96526.91046772628</c:v>
                  </c:pt>
                  <c:pt idx="3">
                    <c:v>166622.327435431</c:v>
                  </c:pt>
                  <c:pt idx="4">
                    <c:v>165733.0517562639</c:v>
                  </c:pt>
                  <c:pt idx="5">
                    <c:v>243375.1105689414</c:v>
                  </c:pt>
                  <c:pt idx="6">
                    <c:v>30805.84360149873</c:v>
                  </c:pt>
                  <c:pt idx="7">
                    <c:v>76035.8102767666</c:v>
                  </c:pt>
                </c:numCache>
              </c:numRef>
            </c:plus>
            <c:minus>
              <c:numRef>
                <c:f>Calculations!$V$76:$V$83</c:f>
                <c:numCache>
                  <c:formatCode>General</c:formatCode>
                  <c:ptCount val="8"/>
                  <c:pt idx="0">
                    <c:v>112103.1271245861</c:v>
                  </c:pt>
                  <c:pt idx="1">
                    <c:v>32695.56544854363</c:v>
                  </c:pt>
                  <c:pt idx="2">
                    <c:v>96526.91046772628</c:v>
                  </c:pt>
                  <c:pt idx="3">
                    <c:v>166622.327435431</c:v>
                  </c:pt>
                  <c:pt idx="4">
                    <c:v>165733.0517562639</c:v>
                  </c:pt>
                  <c:pt idx="5">
                    <c:v>243375.1105689414</c:v>
                  </c:pt>
                  <c:pt idx="6">
                    <c:v>30805.84360149873</c:v>
                  </c:pt>
                  <c:pt idx="7">
                    <c:v>76035.8102767666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Calculations!$U$76:$U$83</c:f>
              <c:numCache>
                <c:formatCode>0</c:formatCode>
                <c:ptCount val="8"/>
                <c:pt idx="0">
                  <c:v>3.45733333333333E6</c:v>
                </c:pt>
                <c:pt idx="1">
                  <c:v>3.327E6</c:v>
                </c:pt>
                <c:pt idx="2">
                  <c:v>3.70566666666667E6</c:v>
                </c:pt>
                <c:pt idx="3">
                  <c:v>3.278E6</c:v>
                </c:pt>
                <c:pt idx="4">
                  <c:v>3.51433333333333E6</c:v>
                </c:pt>
                <c:pt idx="5">
                  <c:v>4.40566666666667E6</c:v>
                </c:pt>
                <c:pt idx="6">
                  <c:v>3.523E6</c:v>
                </c:pt>
                <c:pt idx="7">
                  <c:v>3.84033333333333E6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Calculations!$B$84</c:f>
              <c:strCache>
                <c:ptCount val="1"/>
                <c:pt idx="0">
                  <c:v>848 + 1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Calculations!$V$84:$V$91</c:f>
                <c:numCache>
                  <c:formatCode>General</c:formatCode>
                  <c:ptCount val="8"/>
                  <c:pt idx="0">
                    <c:v>126114.1458274122</c:v>
                  </c:pt>
                  <c:pt idx="1">
                    <c:v>111370.7521948399</c:v>
                  </c:pt>
                  <c:pt idx="2">
                    <c:v>154848.6716478741</c:v>
                  </c:pt>
                  <c:pt idx="3">
                    <c:v>45322.30257953706</c:v>
                  </c:pt>
                  <c:pt idx="4">
                    <c:v>189225.6148974904</c:v>
                  </c:pt>
                  <c:pt idx="5">
                    <c:v>252905.9992258872</c:v>
                  </c:pt>
                  <c:pt idx="6">
                    <c:v>98895.56781440377</c:v>
                  </c:pt>
                  <c:pt idx="7">
                    <c:v>83865.6332739725</c:v>
                  </c:pt>
                </c:numCache>
              </c:numRef>
            </c:plus>
            <c:minus>
              <c:numRef>
                <c:f>Calculations!$V$84:$V$91</c:f>
                <c:numCache>
                  <c:formatCode>General</c:formatCode>
                  <c:ptCount val="8"/>
                  <c:pt idx="0">
                    <c:v>126114.1458274122</c:v>
                  </c:pt>
                  <c:pt idx="1">
                    <c:v>111370.7521948399</c:v>
                  </c:pt>
                  <c:pt idx="2">
                    <c:v>154848.6716478741</c:v>
                  </c:pt>
                  <c:pt idx="3">
                    <c:v>45322.30257953706</c:v>
                  </c:pt>
                  <c:pt idx="4">
                    <c:v>189225.6148974904</c:v>
                  </c:pt>
                  <c:pt idx="5">
                    <c:v>252905.9992258872</c:v>
                  </c:pt>
                  <c:pt idx="6">
                    <c:v>98895.56781440377</c:v>
                  </c:pt>
                  <c:pt idx="7">
                    <c:v>83865.6332739725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Calculations!$U$84:$U$91</c:f>
              <c:numCache>
                <c:formatCode>0</c:formatCode>
                <c:ptCount val="8"/>
                <c:pt idx="0">
                  <c:v>3.59566666666667E6</c:v>
                </c:pt>
                <c:pt idx="1">
                  <c:v>3.48733333333333E6</c:v>
                </c:pt>
                <c:pt idx="2">
                  <c:v>3.59466666666667E6</c:v>
                </c:pt>
                <c:pt idx="3">
                  <c:v>3.15333333333333E6</c:v>
                </c:pt>
                <c:pt idx="4">
                  <c:v>3.381E6</c:v>
                </c:pt>
                <c:pt idx="5">
                  <c:v>4.36266666666667E6</c:v>
                </c:pt>
                <c:pt idx="6">
                  <c:v>3.523E6</c:v>
                </c:pt>
                <c:pt idx="7">
                  <c:v>4.02266666666667E6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Calculations!$B$92</c:f>
              <c:strCache>
                <c:ptCount val="1"/>
                <c:pt idx="0">
                  <c:v>465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Calculations!$V$92:$V$99</c:f>
                <c:numCache>
                  <c:formatCode>General</c:formatCode>
                  <c:ptCount val="8"/>
                  <c:pt idx="0">
                    <c:v>79925.65990413287</c:v>
                  </c:pt>
                  <c:pt idx="1">
                    <c:v>145911.3124850541</c:v>
                  </c:pt>
                  <c:pt idx="2">
                    <c:v>113452.3884475089</c:v>
                  </c:pt>
                  <c:pt idx="3">
                    <c:v>76649.27338932258</c:v>
                  </c:pt>
                  <c:pt idx="4">
                    <c:v>145747.4985491461</c:v>
                  </c:pt>
                  <c:pt idx="5">
                    <c:v>216246.001889823</c:v>
                  </c:pt>
                  <c:pt idx="6">
                    <c:v>78122.41106821469</c:v>
                  </c:pt>
                  <c:pt idx="7">
                    <c:v>130966.0685487318</c:v>
                  </c:pt>
                </c:numCache>
              </c:numRef>
            </c:plus>
            <c:minus>
              <c:numRef>
                <c:f>Calculations!$V$92:$V$99</c:f>
                <c:numCache>
                  <c:formatCode>General</c:formatCode>
                  <c:ptCount val="8"/>
                  <c:pt idx="0">
                    <c:v>79925.65990413287</c:v>
                  </c:pt>
                  <c:pt idx="1">
                    <c:v>145911.3124850541</c:v>
                  </c:pt>
                  <c:pt idx="2">
                    <c:v>113452.3884475089</c:v>
                  </c:pt>
                  <c:pt idx="3">
                    <c:v>76649.27338932258</c:v>
                  </c:pt>
                  <c:pt idx="4">
                    <c:v>145747.4985491461</c:v>
                  </c:pt>
                  <c:pt idx="5">
                    <c:v>216246.001889823</c:v>
                  </c:pt>
                  <c:pt idx="6">
                    <c:v>78122.41106821469</c:v>
                  </c:pt>
                  <c:pt idx="7">
                    <c:v>130966.0685487318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Calculations!$U$92:$U$99</c:f>
              <c:numCache>
                <c:formatCode>0</c:formatCode>
                <c:ptCount val="8"/>
                <c:pt idx="0">
                  <c:v>3.64766666666667E6</c:v>
                </c:pt>
                <c:pt idx="1">
                  <c:v>3.72566666666667E6</c:v>
                </c:pt>
                <c:pt idx="2">
                  <c:v>3.79633333333333E6</c:v>
                </c:pt>
                <c:pt idx="3">
                  <c:v>3.55033333333333E6</c:v>
                </c:pt>
                <c:pt idx="4">
                  <c:v>3.487E6</c:v>
                </c:pt>
                <c:pt idx="5">
                  <c:v>4.064E6</c:v>
                </c:pt>
                <c:pt idx="6">
                  <c:v>3.73966666666667E6</c:v>
                </c:pt>
                <c:pt idx="7">
                  <c:v>4.20666666666667E6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Calculations!$B$100</c:f>
              <c:strCache>
                <c:ptCount val="1"/>
                <c:pt idx="0">
                  <c:v>667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Calculations!$V$100:$V$107</c:f>
                <c:numCache>
                  <c:formatCode>General</c:formatCode>
                  <c:ptCount val="8"/>
                  <c:pt idx="0">
                    <c:v>141659.6076672685</c:v>
                  </c:pt>
                  <c:pt idx="1">
                    <c:v>103852.9943932501</c:v>
                  </c:pt>
                  <c:pt idx="2">
                    <c:v>47878.31798772106</c:v>
                  </c:pt>
                  <c:pt idx="3">
                    <c:v>65871.08622149783</c:v>
                  </c:pt>
                  <c:pt idx="4">
                    <c:v>118729.8520919561</c:v>
                  </c:pt>
                  <c:pt idx="5">
                    <c:v>46894.68105351726</c:v>
                  </c:pt>
                  <c:pt idx="6">
                    <c:v>108487.0704021656</c:v>
                  </c:pt>
                  <c:pt idx="7">
                    <c:v>130515.644017617</c:v>
                  </c:pt>
                </c:numCache>
              </c:numRef>
            </c:plus>
            <c:minus>
              <c:numRef>
                <c:f>Calculations!$V$100:$V$107</c:f>
                <c:numCache>
                  <c:formatCode>General</c:formatCode>
                  <c:ptCount val="8"/>
                  <c:pt idx="0">
                    <c:v>141659.6076672685</c:v>
                  </c:pt>
                  <c:pt idx="1">
                    <c:v>103852.9943932501</c:v>
                  </c:pt>
                  <c:pt idx="2">
                    <c:v>47878.31798772106</c:v>
                  </c:pt>
                  <c:pt idx="3">
                    <c:v>65871.08622149783</c:v>
                  </c:pt>
                  <c:pt idx="4">
                    <c:v>118729.8520919561</c:v>
                  </c:pt>
                  <c:pt idx="5">
                    <c:v>46894.68105351726</c:v>
                  </c:pt>
                  <c:pt idx="6">
                    <c:v>108487.0704021656</c:v>
                  </c:pt>
                  <c:pt idx="7">
                    <c:v>130515.644017617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Calculations!$U$100:$U$107</c:f>
              <c:numCache>
                <c:formatCode>0</c:formatCode>
                <c:ptCount val="8"/>
                <c:pt idx="0">
                  <c:v>3.66666666666667E6</c:v>
                </c:pt>
                <c:pt idx="1">
                  <c:v>3.49366666666667E6</c:v>
                </c:pt>
                <c:pt idx="2">
                  <c:v>3.62E6</c:v>
                </c:pt>
                <c:pt idx="3">
                  <c:v>3.705E6</c:v>
                </c:pt>
                <c:pt idx="4">
                  <c:v>3.63266666666667E6</c:v>
                </c:pt>
                <c:pt idx="5">
                  <c:v>3.66166666666667E6</c:v>
                </c:pt>
                <c:pt idx="6">
                  <c:v>3.40833333333333E6</c:v>
                </c:pt>
                <c:pt idx="7">
                  <c:v>3.673E6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Calculations!$B$108</c:f>
              <c:strCache>
                <c:ptCount val="1"/>
                <c:pt idx="0">
                  <c:v>996 + 1 T</c:v>
                </c:pt>
              </c:strCache>
            </c:strRef>
          </c:tx>
          <c:dPt>
            <c:idx val="0"/>
            <c:marker>
              <c:symbol val="star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Calculations!$V$108:$V$115</c:f>
                <c:numCache>
                  <c:formatCode>General</c:formatCode>
                  <c:ptCount val="8"/>
                  <c:pt idx="0">
                    <c:v>114618.6915142746</c:v>
                  </c:pt>
                  <c:pt idx="1">
                    <c:v>70543.91855039274</c:v>
                  </c:pt>
                  <c:pt idx="2">
                    <c:v>77674.5346515403</c:v>
                  </c:pt>
                  <c:pt idx="3">
                    <c:v>170112.0545731875</c:v>
                  </c:pt>
                  <c:pt idx="4">
                    <c:v>357226.5076639433</c:v>
                  </c:pt>
                  <c:pt idx="5">
                    <c:v>188863.5603933285</c:v>
                  </c:pt>
                  <c:pt idx="6">
                    <c:v>220275.5849687689</c:v>
                  </c:pt>
                  <c:pt idx="7">
                    <c:v>83495.17617470152</c:v>
                  </c:pt>
                </c:numCache>
              </c:numRef>
            </c:plus>
            <c:minus>
              <c:numRef>
                <c:f>Calculations!$V$108:$V$115</c:f>
                <c:numCache>
                  <c:formatCode>General</c:formatCode>
                  <c:ptCount val="8"/>
                  <c:pt idx="0">
                    <c:v>114618.6915142746</c:v>
                  </c:pt>
                  <c:pt idx="1">
                    <c:v>70543.91855039274</c:v>
                  </c:pt>
                  <c:pt idx="2">
                    <c:v>77674.5346515403</c:v>
                  </c:pt>
                  <c:pt idx="3">
                    <c:v>170112.0545731875</c:v>
                  </c:pt>
                  <c:pt idx="4">
                    <c:v>357226.5076639433</c:v>
                  </c:pt>
                  <c:pt idx="5">
                    <c:v>188863.5603933285</c:v>
                  </c:pt>
                  <c:pt idx="6">
                    <c:v>220275.5849687689</c:v>
                  </c:pt>
                  <c:pt idx="7">
                    <c:v>83495.17617470152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Calculations!$U$108:$U$115</c:f>
              <c:numCache>
                <c:formatCode>0</c:formatCode>
                <c:ptCount val="8"/>
                <c:pt idx="0">
                  <c:v>3.84766666666667E6</c:v>
                </c:pt>
                <c:pt idx="1">
                  <c:v>3.42266666666667E6</c:v>
                </c:pt>
                <c:pt idx="2">
                  <c:v>3.534E6</c:v>
                </c:pt>
                <c:pt idx="3">
                  <c:v>3.35366666666667E6</c:v>
                </c:pt>
                <c:pt idx="4">
                  <c:v>4.28966666666667E6</c:v>
                </c:pt>
                <c:pt idx="5">
                  <c:v>3.75833333333333E6</c:v>
                </c:pt>
                <c:pt idx="6">
                  <c:v>3.45E6</c:v>
                </c:pt>
                <c:pt idx="7">
                  <c:v>3.95166666666667E6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Calculations!$B$116</c:f>
              <c:strCache>
                <c:ptCount val="1"/>
                <c:pt idx="0">
                  <c:v>489 + 1 T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Calculations!$V$116:$V$123</c:f>
                <c:numCache>
                  <c:formatCode>General</c:formatCode>
                  <c:ptCount val="8"/>
                  <c:pt idx="0">
                    <c:v>168413.5122581057</c:v>
                  </c:pt>
                  <c:pt idx="1">
                    <c:v>40670.76482082813</c:v>
                  </c:pt>
                  <c:pt idx="2">
                    <c:v>158699.2263511213</c:v>
                  </c:pt>
                  <c:pt idx="3">
                    <c:v>92297.22519002279</c:v>
                  </c:pt>
                  <c:pt idx="4">
                    <c:v>97408.64666160005</c:v>
                  </c:pt>
                  <c:pt idx="5">
                    <c:v>254110.8681920813</c:v>
                  </c:pt>
                  <c:pt idx="6">
                    <c:v>75698.96520648967</c:v>
                  </c:pt>
                  <c:pt idx="7">
                    <c:v>37922.43545859247</c:v>
                  </c:pt>
                </c:numCache>
              </c:numRef>
            </c:plus>
            <c:minus>
              <c:numRef>
                <c:f>Calculations!$V$116:$V$123</c:f>
                <c:numCache>
                  <c:formatCode>General</c:formatCode>
                  <c:ptCount val="8"/>
                  <c:pt idx="0">
                    <c:v>168413.5122581057</c:v>
                  </c:pt>
                  <c:pt idx="1">
                    <c:v>40670.76482082813</c:v>
                  </c:pt>
                  <c:pt idx="2">
                    <c:v>158699.2263511213</c:v>
                  </c:pt>
                  <c:pt idx="3">
                    <c:v>92297.22519002279</c:v>
                  </c:pt>
                  <c:pt idx="4">
                    <c:v>97408.64666160005</c:v>
                  </c:pt>
                  <c:pt idx="5">
                    <c:v>254110.8681920813</c:v>
                  </c:pt>
                  <c:pt idx="6">
                    <c:v>75698.96520648967</c:v>
                  </c:pt>
                  <c:pt idx="7">
                    <c:v>37922.43545859247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Calculations!$U$116:$U$123</c:f>
              <c:numCache>
                <c:formatCode>0</c:formatCode>
                <c:ptCount val="8"/>
                <c:pt idx="0">
                  <c:v>4.04433333333333E6</c:v>
                </c:pt>
                <c:pt idx="1">
                  <c:v>3.69233333333333E6</c:v>
                </c:pt>
                <c:pt idx="2">
                  <c:v>3.35566666666667E6</c:v>
                </c:pt>
                <c:pt idx="3">
                  <c:v>3.25333333333333E6</c:v>
                </c:pt>
                <c:pt idx="4">
                  <c:v>3.37166666666667E6</c:v>
                </c:pt>
                <c:pt idx="5">
                  <c:v>4.096E6</c:v>
                </c:pt>
                <c:pt idx="6">
                  <c:v>3.708E6</c:v>
                </c:pt>
                <c:pt idx="7">
                  <c:v>4.22766666666667E6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Calculations!$B$124</c:f>
              <c:strCache>
                <c:ptCount val="1"/>
                <c:pt idx="0">
                  <c:v>567 + 1 T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Calculations!$V$124:$V$131</c:f>
                <c:numCache>
                  <c:formatCode>General</c:formatCode>
                  <c:ptCount val="8"/>
                  <c:pt idx="0">
                    <c:v>83512.47411814198</c:v>
                  </c:pt>
                  <c:pt idx="1">
                    <c:v>120425.6340374977</c:v>
                  </c:pt>
                  <c:pt idx="2">
                    <c:v>167719.3422887705</c:v>
                  </c:pt>
                  <c:pt idx="3">
                    <c:v>59768.99976855337</c:v>
                  </c:pt>
                  <c:pt idx="4">
                    <c:v>133699.0816888599</c:v>
                  </c:pt>
                  <c:pt idx="5">
                    <c:v>330583.3228300141</c:v>
                  </c:pt>
                  <c:pt idx="6">
                    <c:v>189234.7161008724</c:v>
                  </c:pt>
                  <c:pt idx="7">
                    <c:v>125025.7751203505</c:v>
                  </c:pt>
                </c:numCache>
              </c:numRef>
            </c:plus>
            <c:minus>
              <c:numRef>
                <c:f>Calculations!$V$124:$V$131</c:f>
                <c:numCache>
                  <c:formatCode>General</c:formatCode>
                  <c:ptCount val="8"/>
                  <c:pt idx="0">
                    <c:v>83512.47411814198</c:v>
                  </c:pt>
                  <c:pt idx="1">
                    <c:v>120425.6340374977</c:v>
                  </c:pt>
                  <c:pt idx="2">
                    <c:v>167719.3422887705</c:v>
                  </c:pt>
                  <c:pt idx="3">
                    <c:v>59768.99976855337</c:v>
                  </c:pt>
                  <c:pt idx="4">
                    <c:v>133699.0816888599</c:v>
                  </c:pt>
                  <c:pt idx="5">
                    <c:v>330583.3228300141</c:v>
                  </c:pt>
                  <c:pt idx="6">
                    <c:v>189234.7161008724</c:v>
                  </c:pt>
                  <c:pt idx="7">
                    <c:v>125025.7751203505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Calculations!$U$124:$U$131</c:f>
              <c:numCache>
                <c:formatCode>0</c:formatCode>
                <c:ptCount val="8"/>
                <c:pt idx="0">
                  <c:v>3.72E6</c:v>
                </c:pt>
                <c:pt idx="1">
                  <c:v>3.381E6</c:v>
                </c:pt>
                <c:pt idx="2">
                  <c:v>3.27833333333333E6</c:v>
                </c:pt>
                <c:pt idx="3">
                  <c:v>3.199E6</c:v>
                </c:pt>
                <c:pt idx="4">
                  <c:v>3.34766666666667E6</c:v>
                </c:pt>
                <c:pt idx="5">
                  <c:v>4.106E6</c:v>
                </c:pt>
                <c:pt idx="6">
                  <c:v>3.78866666666667E6</c:v>
                </c:pt>
                <c:pt idx="7">
                  <c:v>4.03533333333333E6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Calculations!$B$132</c:f>
              <c:strCache>
                <c:ptCount val="1"/>
                <c:pt idx="0">
                  <c:v>696 + 1 T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Calculations!$V$132:$V$139</c:f>
                <c:numCache>
                  <c:formatCode>General</c:formatCode>
                  <c:ptCount val="8"/>
                  <c:pt idx="0">
                    <c:v>301609.2026300104</c:v>
                  </c:pt>
                  <c:pt idx="1">
                    <c:v>54468.13543511268</c:v>
                  </c:pt>
                  <c:pt idx="2">
                    <c:v>40134.49610718662</c:v>
                  </c:pt>
                  <c:pt idx="3">
                    <c:v>65125.51983157857</c:v>
                  </c:pt>
                  <c:pt idx="4">
                    <c:v>240259.8130728021</c:v>
                  </c:pt>
                  <c:pt idx="5">
                    <c:v>305121.2873596334</c:v>
                  </c:pt>
                  <c:pt idx="6">
                    <c:v>38885.87289892193</c:v>
                  </c:pt>
                  <c:pt idx="7">
                    <c:v>147387.6219738656</c:v>
                  </c:pt>
                </c:numCache>
              </c:numRef>
            </c:plus>
            <c:minus>
              <c:numRef>
                <c:f>Calculations!$V$132:$V$139</c:f>
                <c:numCache>
                  <c:formatCode>General</c:formatCode>
                  <c:ptCount val="8"/>
                  <c:pt idx="0">
                    <c:v>301609.2026300104</c:v>
                  </c:pt>
                  <c:pt idx="1">
                    <c:v>54468.13543511268</c:v>
                  </c:pt>
                  <c:pt idx="2">
                    <c:v>40134.49610718662</c:v>
                  </c:pt>
                  <c:pt idx="3">
                    <c:v>65125.51983157857</c:v>
                  </c:pt>
                  <c:pt idx="4">
                    <c:v>240259.8130728021</c:v>
                  </c:pt>
                  <c:pt idx="5">
                    <c:v>305121.2873596334</c:v>
                  </c:pt>
                  <c:pt idx="6">
                    <c:v>38885.87289892193</c:v>
                  </c:pt>
                  <c:pt idx="7">
                    <c:v>147387.6219738656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Calculations!$U$132:$U$139</c:f>
              <c:numCache>
                <c:formatCode>0</c:formatCode>
                <c:ptCount val="8"/>
                <c:pt idx="0">
                  <c:v>3.92366666666667E6</c:v>
                </c:pt>
                <c:pt idx="1">
                  <c:v>3.59333333333333E6</c:v>
                </c:pt>
                <c:pt idx="2">
                  <c:v>3.58733333333333E6</c:v>
                </c:pt>
                <c:pt idx="3">
                  <c:v>3.635E6</c:v>
                </c:pt>
                <c:pt idx="4">
                  <c:v>3.82266666666667E6</c:v>
                </c:pt>
                <c:pt idx="5">
                  <c:v>3.829E6</c:v>
                </c:pt>
                <c:pt idx="6">
                  <c:v>3.71566666666667E6</c:v>
                </c:pt>
                <c:pt idx="7">
                  <c:v>3.89233333333333E6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Calculations!$B$140</c:f>
              <c:strCache>
                <c:ptCount val="1"/>
                <c:pt idx="0">
                  <c:v>399 + 1 T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Calculations!$V$140:$V$147</c:f>
                <c:numCache>
                  <c:formatCode>General</c:formatCode>
                  <c:ptCount val="8"/>
                  <c:pt idx="0">
                    <c:v>26834.88608343831</c:v>
                  </c:pt>
                  <c:pt idx="1">
                    <c:v>47875.99723359412</c:v>
                  </c:pt>
                  <c:pt idx="2">
                    <c:v>94722.98794086074</c:v>
                  </c:pt>
                  <c:pt idx="3">
                    <c:v>108410.2291196628</c:v>
                  </c:pt>
                  <c:pt idx="4">
                    <c:v>94556.86120002081</c:v>
                  </c:pt>
                  <c:pt idx="5">
                    <c:v>154409.6283699088</c:v>
                  </c:pt>
                  <c:pt idx="6">
                    <c:v>92664.86808806117</c:v>
                  </c:pt>
                  <c:pt idx="7">
                    <c:v>40732.18765437368</c:v>
                  </c:pt>
                </c:numCache>
              </c:numRef>
            </c:plus>
            <c:minus>
              <c:numRef>
                <c:f>Calculations!$V$140:$V$147</c:f>
                <c:numCache>
                  <c:formatCode>General</c:formatCode>
                  <c:ptCount val="8"/>
                  <c:pt idx="0">
                    <c:v>26834.88608343831</c:v>
                  </c:pt>
                  <c:pt idx="1">
                    <c:v>47875.99723359412</c:v>
                  </c:pt>
                  <c:pt idx="2">
                    <c:v>94722.98794086074</c:v>
                  </c:pt>
                  <c:pt idx="3">
                    <c:v>108410.2291196628</c:v>
                  </c:pt>
                  <c:pt idx="4">
                    <c:v>94556.86120002081</c:v>
                  </c:pt>
                  <c:pt idx="5">
                    <c:v>154409.6283699088</c:v>
                  </c:pt>
                  <c:pt idx="6">
                    <c:v>92664.86808806117</c:v>
                  </c:pt>
                  <c:pt idx="7">
                    <c:v>40732.18765437368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Calculations!$U$140:$U$147</c:f>
              <c:numCache>
                <c:formatCode>0</c:formatCode>
                <c:ptCount val="8"/>
                <c:pt idx="0">
                  <c:v>3.55633333333333E6</c:v>
                </c:pt>
                <c:pt idx="1">
                  <c:v>3.51766666666667E6</c:v>
                </c:pt>
                <c:pt idx="2">
                  <c:v>3.64066666666667E6</c:v>
                </c:pt>
                <c:pt idx="3">
                  <c:v>3.47733333333333E6</c:v>
                </c:pt>
                <c:pt idx="4">
                  <c:v>3.575E6</c:v>
                </c:pt>
                <c:pt idx="5">
                  <c:v>3.79E6</c:v>
                </c:pt>
                <c:pt idx="6">
                  <c:v>3.60333333333333E6</c:v>
                </c:pt>
                <c:pt idx="7">
                  <c:v>3.55933333333333E6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Calculations!$B$148</c:f>
              <c:strCache>
                <c:ptCount val="1"/>
                <c:pt idx="0">
                  <c:v>359 + 1 T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Calculations!$V$148:$V$155</c:f>
                <c:numCache>
                  <c:formatCode>General</c:formatCode>
                  <c:ptCount val="8"/>
                  <c:pt idx="0">
                    <c:v>88800.0250250215</c:v>
                  </c:pt>
                  <c:pt idx="1">
                    <c:v>123894.2201144903</c:v>
                  </c:pt>
                  <c:pt idx="2">
                    <c:v>104581.706494651</c:v>
                  </c:pt>
                  <c:pt idx="3">
                    <c:v>90668.50488332639</c:v>
                  </c:pt>
                  <c:pt idx="4">
                    <c:v>146461.5990626895</c:v>
                  </c:pt>
                  <c:pt idx="5">
                    <c:v>166908.1583785925</c:v>
                  </c:pt>
                  <c:pt idx="6">
                    <c:v>41702.65112808911</c:v>
                  </c:pt>
                  <c:pt idx="7">
                    <c:v>50811.19736610995</c:v>
                  </c:pt>
                </c:numCache>
              </c:numRef>
            </c:plus>
            <c:minus>
              <c:numRef>
                <c:f>Calculations!$V$148:$V$155</c:f>
                <c:numCache>
                  <c:formatCode>General</c:formatCode>
                  <c:ptCount val="8"/>
                  <c:pt idx="0">
                    <c:v>88800.0250250215</c:v>
                  </c:pt>
                  <c:pt idx="1">
                    <c:v>123894.2201144903</c:v>
                  </c:pt>
                  <c:pt idx="2">
                    <c:v>104581.706494651</c:v>
                  </c:pt>
                  <c:pt idx="3">
                    <c:v>90668.50488332639</c:v>
                  </c:pt>
                  <c:pt idx="4">
                    <c:v>146461.5990626895</c:v>
                  </c:pt>
                  <c:pt idx="5">
                    <c:v>166908.1583785925</c:v>
                  </c:pt>
                  <c:pt idx="6">
                    <c:v>41702.65112808911</c:v>
                  </c:pt>
                  <c:pt idx="7">
                    <c:v>50811.19736610995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Calculations!$U$148:$U$155</c:f>
              <c:numCache>
                <c:formatCode>0</c:formatCode>
                <c:ptCount val="8"/>
                <c:pt idx="0">
                  <c:v>3.46766666666667E6</c:v>
                </c:pt>
                <c:pt idx="1">
                  <c:v>3.30666666666667E6</c:v>
                </c:pt>
                <c:pt idx="2">
                  <c:v>3.309E6</c:v>
                </c:pt>
                <c:pt idx="3">
                  <c:v>3.14166666666667E6</c:v>
                </c:pt>
                <c:pt idx="4">
                  <c:v>3.275E6</c:v>
                </c:pt>
                <c:pt idx="5">
                  <c:v>3.138E6</c:v>
                </c:pt>
                <c:pt idx="6">
                  <c:v>3.34533333333333E6</c:v>
                </c:pt>
                <c:pt idx="7">
                  <c:v>3.09366666666667E6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Calculations!$B$156</c:f>
              <c:strCache>
                <c:ptCount val="1"/>
                <c:pt idx="0">
                  <c:v>639 + 1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Calculations!$V$156:$V$163</c:f>
                <c:numCache>
                  <c:formatCode>General</c:formatCode>
                  <c:ptCount val="8"/>
                  <c:pt idx="0">
                    <c:v>290780.7497831382</c:v>
                  </c:pt>
                  <c:pt idx="1">
                    <c:v>30105.37050649491</c:v>
                  </c:pt>
                  <c:pt idx="2">
                    <c:v>123106.0969696916</c:v>
                  </c:pt>
                  <c:pt idx="3">
                    <c:v>84358.36255720789</c:v>
                  </c:pt>
                  <c:pt idx="4">
                    <c:v>86456.79717510811</c:v>
                  </c:pt>
                  <c:pt idx="5">
                    <c:v>85059.45632974097</c:v>
                  </c:pt>
                  <c:pt idx="6">
                    <c:v>199975.8318730874</c:v>
                  </c:pt>
                  <c:pt idx="7">
                    <c:v>97872.93349599323</c:v>
                  </c:pt>
                </c:numCache>
              </c:numRef>
            </c:plus>
            <c:minus>
              <c:numRef>
                <c:f>Calculations!$V$156:$V$163</c:f>
                <c:numCache>
                  <c:formatCode>General</c:formatCode>
                  <c:ptCount val="8"/>
                  <c:pt idx="0">
                    <c:v>290780.7497831382</c:v>
                  </c:pt>
                  <c:pt idx="1">
                    <c:v>30105.37050649491</c:v>
                  </c:pt>
                  <c:pt idx="2">
                    <c:v>123106.0969696916</c:v>
                  </c:pt>
                  <c:pt idx="3">
                    <c:v>84358.36255720789</c:v>
                  </c:pt>
                  <c:pt idx="4">
                    <c:v>86456.79717510811</c:v>
                  </c:pt>
                  <c:pt idx="5">
                    <c:v>85059.45632974097</c:v>
                  </c:pt>
                  <c:pt idx="6">
                    <c:v>199975.8318730874</c:v>
                  </c:pt>
                  <c:pt idx="7">
                    <c:v>97872.93349599323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Calculations!$U$156:$U$163</c:f>
              <c:numCache>
                <c:formatCode>0</c:formatCode>
                <c:ptCount val="8"/>
                <c:pt idx="0">
                  <c:v>3.82866666666667E6</c:v>
                </c:pt>
                <c:pt idx="1">
                  <c:v>3.424E6</c:v>
                </c:pt>
                <c:pt idx="2">
                  <c:v>3.41866666666667E6</c:v>
                </c:pt>
                <c:pt idx="3">
                  <c:v>3.237E6</c:v>
                </c:pt>
                <c:pt idx="4">
                  <c:v>3.27966666666667E6</c:v>
                </c:pt>
                <c:pt idx="5">
                  <c:v>3.21433333333333E6</c:v>
                </c:pt>
                <c:pt idx="6">
                  <c:v>3.675E6</c:v>
                </c:pt>
                <c:pt idx="7">
                  <c:v>2.97933333333333E6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Calculations!$B$164</c:f>
              <c:strCache>
                <c:ptCount val="1"/>
                <c:pt idx="0">
                  <c:v>556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Calculations!$V$164:$V$171</c:f>
                <c:numCache>
                  <c:formatCode>General</c:formatCode>
                  <c:ptCount val="8"/>
                  <c:pt idx="0">
                    <c:v>5507.570547286102</c:v>
                  </c:pt>
                  <c:pt idx="1">
                    <c:v>111574.0909789445</c:v>
                  </c:pt>
                  <c:pt idx="2">
                    <c:v>63500.65616458884</c:v>
                  </c:pt>
                  <c:pt idx="3">
                    <c:v>70951.47011240226</c:v>
                  </c:pt>
                  <c:pt idx="4">
                    <c:v>19969.42106766688</c:v>
                  </c:pt>
                  <c:pt idx="5">
                    <c:v>35708.69797557888</c:v>
                  </c:pt>
                  <c:pt idx="6">
                    <c:v>179202.2445295941</c:v>
                  </c:pt>
                  <c:pt idx="7">
                    <c:v>641559.6447547005</c:v>
                  </c:pt>
                </c:numCache>
              </c:numRef>
            </c:plus>
            <c:minus>
              <c:numRef>
                <c:f>Calculations!$V$164:$V$171</c:f>
                <c:numCache>
                  <c:formatCode>General</c:formatCode>
                  <c:ptCount val="8"/>
                  <c:pt idx="0">
                    <c:v>5507.570547286102</c:v>
                  </c:pt>
                  <c:pt idx="1">
                    <c:v>111574.0909789445</c:v>
                  </c:pt>
                  <c:pt idx="2">
                    <c:v>63500.65616458884</c:v>
                  </c:pt>
                  <c:pt idx="3">
                    <c:v>70951.47011240226</c:v>
                  </c:pt>
                  <c:pt idx="4">
                    <c:v>19969.42106766688</c:v>
                  </c:pt>
                  <c:pt idx="5">
                    <c:v>35708.69797557888</c:v>
                  </c:pt>
                  <c:pt idx="6">
                    <c:v>179202.2445295941</c:v>
                  </c:pt>
                  <c:pt idx="7">
                    <c:v>641559.6447547005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Calculations!$U$164:$U$171</c:f>
              <c:numCache>
                <c:formatCode>0</c:formatCode>
                <c:ptCount val="8"/>
                <c:pt idx="0">
                  <c:v>3.943E6</c:v>
                </c:pt>
                <c:pt idx="1">
                  <c:v>3.97033333333333E6</c:v>
                </c:pt>
                <c:pt idx="2">
                  <c:v>3.936E6</c:v>
                </c:pt>
                <c:pt idx="3">
                  <c:v>3.77466666666667E6</c:v>
                </c:pt>
                <c:pt idx="4">
                  <c:v>3.76066666666667E6</c:v>
                </c:pt>
                <c:pt idx="5">
                  <c:v>3.75566666666667E6</c:v>
                </c:pt>
                <c:pt idx="6">
                  <c:v>3.95866666666667E6</c:v>
                </c:pt>
                <c:pt idx="7">
                  <c:v>4.40933333333333E6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Calculations!$B$172</c:f>
              <c:strCache>
                <c:ptCount val="1"/>
                <c:pt idx="0">
                  <c:v>111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Calculations!$V$172:$V$179</c:f>
                <c:numCache>
                  <c:formatCode>General</c:formatCode>
                  <c:ptCount val="8"/>
                  <c:pt idx="0">
                    <c:v>45093.72954684991</c:v>
                  </c:pt>
                  <c:pt idx="1">
                    <c:v>65482.8221749796</c:v>
                  </c:pt>
                  <c:pt idx="2">
                    <c:v>46623.78982641564</c:v>
                  </c:pt>
                  <c:pt idx="3">
                    <c:v>13482.49894410446</c:v>
                  </c:pt>
                  <c:pt idx="4">
                    <c:v>88280.487336922</c:v>
                  </c:pt>
                  <c:pt idx="5">
                    <c:v>101361.2900031916</c:v>
                  </c:pt>
                  <c:pt idx="6">
                    <c:v>280807.3677412646</c:v>
                  </c:pt>
                  <c:pt idx="7">
                    <c:v>554300.4600394988</c:v>
                  </c:pt>
                </c:numCache>
              </c:numRef>
            </c:plus>
            <c:minus>
              <c:numRef>
                <c:f>Calculations!$V$172:$V$179</c:f>
                <c:numCache>
                  <c:formatCode>General</c:formatCode>
                  <c:ptCount val="8"/>
                  <c:pt idx="0">
                    <c:v>45093.72954684991</c:v>
                  </c:pt>
                  <c:pt idx="1">
                    <c:v>65482.8221749796</c:v>
                  </c:pt>
                  <c:pt idx="2">
                    <c:v>46623.78982641564</c:v>
                  </c:pt>
                  <c:pt idx="3">
                    <c:v>13482.49894410446</c:v>
                  </c:pt>
                  <c:pt idx="4">
                    <c:v>88280.487336922</c:v>
                  </c:pt>
                  <c:pt idx="5">
                    <c:v>101361.2900031916</c:v>
                  </c:pt>
                  <c:pt idx="6">
                    <c:v>280807.3677412646</c:v>
                  </c:pt>
                  <c:pt idx="7">
                    <c:v>554300.4600394988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Calculations!$U$172:$U$179</c:f>
              <c:numCache>
                <c:formatCode>0</c:formatCode>
                <c:ptCount val="8"/>
                <c:pt idx="0">
                  <c:v>3.67833333333333E6</c:v>
                </c:pt>
                <c:pt idx="1">
                  <c:v>3.592E6</c:v>
                </c:pt>
                <c:pt idx="2">
                  <c:v>3.68633333333333E6</c:v>
                </c:pt>
                <c:pt idx="3">
                  <c:v>3.53466666666667E6</c:v>
                </c:pt>
                <c:pt idx="4">
                  <c:v>3.64533333333333E6</c:v>
                </c:pt>
                <c:pt idx="5">
                  <c:v>3.59666666666667E6</c:v>
                </c:pt>
                <c:pt idx="6">
                  <c:v>5.23433333333333E6</c:v>
                </c:pt>
                <c:pt idx="7">
                  <c:v>4.565E6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Calculations!$B$180</c:f>
              <c:strCache>
                <c:ptCount val="1"/>
                <c:pt idx="0">
                  <c:v>222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Calculations!$V$180:$V$187</c:f>
                <c:numCache>
                  <c:formatCode>General</c:formatCode>
                  <c:ptCount val="8"/>
                  <c:pt idx="0">
                    <c:v>56831.13387728401</c:v>
                  </c:pt>
                  <c:pt idx="1">
                    <c:v>79967.35445028662</c:v>
                  </c:pt>
                  <c:pt idx="2">
                    <c:v>66167.296386592</c:v>
                  </c:pt>
                  <c:pt idx="3">
                    <c:v>18187.29715427165</c:v>
                  </c:pt>
                  <c:pt idx="4">
                    <c:v>204199.5211660508</c:v>
                  </c:pt>
                  <c:pt idx="5">
                    <c:v>101680.8733243377</c:v>
                  </c:pt>
                  <c:pt idx="6">
                    <c:v>415083.5257310669</c:v>
                  </c:pt>
                  <c:pt idx="7">
                    <c:v>35516.81917689765</c:v>
                  </c:pt>
                </c:numCache>
              </c:numRef>
            </c:plus>
            <c:minus>
              <c:numRef>
                <c:f>Calculations!$V$180:$V$187</c:f>
                <c:numCache>
                  <c:formatCode>General</c:formatCode>
                  <c:ptCount val="8"/>
                  <c:pt idx="0">
                    <c:v>56831.13387728401</c:v>
                  </c:pt>
                  <c:pt idx="1">
                    <c:v>79967.35445028662</c:v>
                  </c:pt>
                  <c:pt idx="2">
                    <c:v>66167.296386592</c:v>
                  </c:pt>
                  <c:pt idx="3">
                    <c:v>18187.29715427165</c:v>
                  </c:pt>
                  <c:pt idx="4">
                    <c:v>204199.5211660508</c:v>
                  </c:pt>
                  <c:pt idx="5">
                    <c:v>101680.8733243377</c:v>
                  </c:pt>
                  <c:pt idx="6">
                    <c:v>415083.5257310669</c:v>
                  </c:pt>
                  <c:pt idx="7">
                    <c:v>35516.81917689765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Calculations!$U$180:$U$187</c:f>
              <c:numCache>
                <c:formatCode>0</c:formatCode>
                <c:ptCount val="8"/>
                <c:pt idx="0">
                  <c:v>3.55366666666667E6</c:v>
                </c:pt>
                <c:pt idx="1">
                  <c:v>3.41533333333333E6</c:v>
                </c:pt>
                <c:pt idx="2">
                  <c:v>3.62566666666667E6</c:v>
                </c:pt>
                <c:pt idx="3">
                  <c:v>3.55833333333333E6</c:v>
                </c:pt>
                <c:pt idx="4">
                  <c:v>3.70666666666667E6</c:v>
                </c:pt>
                <c:pt idx="5">
                  <c:v>3.626E6</c:v>
                </c:pt>
                <c:pt idx="6">
                  <c:v>4.732E6</c:v>
                </c:pt>
                <c:pt idx="7">
                  <c:v>3.79633333333333E6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Calculations!$B$188</c:f>
              <c:strCache>
                <c:ptCount val="1"/>
                <c:pt idx="0">
                  <c:v>333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Calculations!$V$188:$V$195</c:f>
                <c:numCache>
                  <c:formatCode>General</c:formatCode>
                  <c:ptCount val="8"/>
                  <c:pt idx="0">
                    <c:v>458611.309643944</c:v>
                  </c:pt>
                  <c:pt idx="1">
                    <c:v>59180.51481132395</c:v>
                  </c:pt>
                  <c:pt idx="2">
                    <c:v>106781.7087957171</c:v>
                  </c:pt>
                  <c:pt idx="3">
                    <c:v>82002.03249513596</c:v>
                  </c:pt>
                  <c:pt idx="4">
                    <c:v>208592.3722904981</c:v>
                  </c:pt>
                  <c:pt idx="5">
                    <c:v>178523.8857345923</c:v>
                  </c:pt>
                  <c:pt idx="6">
                    <c:v>221371.7336166577</c:v>
                  </c:pt>
                  <c:pt idx="7">
                    <c:v>12032.3637651867</c:v>
                  </c:pt>
                </c:numCache>
              </c:numRef>
            </c:plus>
            <c:minus>
              <c:numRef>
                <c:f>Calculations!$V$188:$V$195</c:f>
                <c:numCache>
                  <c:formatCode>General</c:formatCode>
                  <c:ptCount val="8"/>
                  <c:pt idx="0">
                    <c:v>458611.309643944</c:v>
                  </c:pt>
                  <c:pt idx="1">
                    <c:v>59180.51481132395</c:v>
                  </c:pt>
                  <c:pt idx="2">
                    <c:v>106781.7087957171</c:v>
                  </c:pt>
                  <c:pt idx="3">
                    <c:v>82002.03249513596</c:v>
                  </c:pt>
                  <c:pt idx="4">
                    <c:v>208592.3722904981</c:v>
                  </c:pt>
                  <c:pt idx="5">
                    <c:v>178523.8857345923</c:v>
                  </c:pt>
                  <c:pt idx="6">
                    <c:v>221371.7336166577</c:v>
                  </c:pt>
                  <c:pt idx="7">
                    <c:v>12032.3637651867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Calculations!$U$188:$U$195</c:f>
              <c:numCache>
                <c:formatCode>0</c:formatCode>
                <c:ptCount val="8"/>
                <c:pt idx="0">
                  <c:v>4.274E6</c:v>
                </c:pt>
                <c:pt idx="1">
                  <c:v>3.267E6</c:v>
                </c:pt>
                <c:pt idx="2">
                  <c:v>3.511E6</c:v>
                </c:pt>
                <c:pt idx="3">
                  <c:v>3.284E6</c:v>
                </c:pt>
                <c:pt idx="4">
                  <c:v>3.64233333333333E6</c:v>
                </c:pt>
                <c:pt idx="5">
                  <c:v>3.97333333333333E6</c:v>
                </c:pt>
                <c:pt idx="6">
                  <c:v>5.28366666666667E6</c:v>
                </c:pt>
                <c:pt idx="7">
                  <c:v>3.89733333333333E6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02496"/>
        <c:axId val="103129616"/>
      </c:scatterChart>
      <c:valAx>
        <c:axId val="14220249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129616"/>
        <c:crosses val="autoZero"/>
        <c:crossBetween val="midCat"/>
      </c:valAx>
      <c:valAx>
        <c:axId val="103129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Raw</a:t>
                </a:r>
                <a:r>
                  <a:rPr lang="en-US" baseline="0"/>
                  <a:t> Luminescence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2202496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874094103841042"/>
          <c:y val="0.0150032080732952"/>
          <c:w val="0.115945349698"/>
          <c:h val="0.8838487660357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 Agonism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24169367371649"/>
          <c:y val="0.088410127682334"/>
          <c:w val="0.777372447676412"/>
          <c:h val="0.80988056070274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Calculations!$B$5</c:f>
              <c:strCache>
                <c:ptCount val="1"/>
                <c:pt idx="0">
                  <c:v>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Calculations!$L$4:$L$11</c:f>
                <c:numCache>
                  <c:formatCode>General</c:formatCode>
                  <c:ptCount val="8"/>
                  <c:pt idx="0">
                    <c:v>0.0373682648376055</c:v>
                  </c:pt>
                  <c:pt idx="1">
                    <c:v>0.044474999594168</c:v>
                  </c:pt>
                  <c:pt idx="2">
                    <c:v>0.132297910218443</c:v>
                  </c:pt>
                  <c:pt idx="3">
                    <c:v>0.145548007414911</c:v>
                  </c:pt>
                  <c:pt idx="4">
                    <c:v>0.356842391237467</c:v>
                  </c:pt>
                  <c:pt idx="5">
                    <c:v>0.280197176266657</c:v>
                  </c:pt>
                  <c:pt idx="6">
                    <c:v>0.419517901094946</c:v>
                  </c:pt>
                  <c:pt idx="7">
                    <c:v>0.528673466630172</c:v>
                  </c:pt>
                </c:numCache>
              </c:numRef>
            </c:plus>
            <c:minus>
              <c:numRef>
                <c:f>Calculations!$L$4:$L$11</c:f>
                <c:numCache>
                  <c:formatCode>General</c:formatCode>
                  <c:ptCount val="8"/>
                  <c:pt idx="0">
                    <c:v>0.0373682648376055</c:v>
                  </c:pt>
                  <c:pt idx="1">
                    <c:v>0.044474999594168</c:v>
                  </c:pt>
                  <c:pt idx="2">
                    <c:v>0.132297910218443</c:v>
                  </c:pt>
                  <c:pt idx="3">
                    <c:v>0.145548007414911</c:v>
                  </c:pt>
                  <c:pt idx="4">
                    <c:v>0.356842391237467</c:v>
                  </c:pt>
                  <c:pt idx="5">
                    <c:v>0.280197176266657</c:v>
                  </c:pt>
                  <c:pt idx="6">
                    <c:v>0.419517901094946</c:v>
                  </c:pt>
                  <c:pt idx="7">
                    <c:v>0.528673466630172</c:v>
                  </c:pt>
                </c:numCache>
              </c:numRef>
            </c:minus>
          </c:errBars>
          <c:xVal>
            <c:numRef>
              <c:f>Calculations!$A$4:$A$11</c:f>
              <c:numCache>
                <c:formatCode>General</c:formatCode>
                <c:ptCount val="8"/>
                <c:pt idx="0">
                  <c:v>1.0E-5</c:v>
                </c:pt>
                <c:pt idx="1">
                  <c:v>0.0001</c:v>
                </c:pt>
                <c:pt idx="2">
                  <c:v>0.001</c:v>
                </c:pt>
                <c:pt idx="3">
                  <c:v>0.01</c:v>
                </c:pt>
                <c:pt idx="4">
                  <c:v>0.1</c:v>
                </c:pt>
                <c:pt idx="5">
                  <c:v>1.0</c:v>
                </c:pt>
                <c:pt idx="6">
                  <c:v>10.0</c:v>
                </c:pt>
                <c:pt idx="7">
                  <c:v>100.0</c:v>
                </c:pt>
              </c:numCache>
            </c:numRef>
          </c:xVal>
          <c:yVal>
            <c:numRef>
              <c:f>Calculations!$K$4:$K$11</c:f>
              <c:numCache>
                <c:formatCode>0.00</c:formatCode>
                <c:ptCount val="8"/>
                <c:pt idx="0">
                  <c:v>1.0</c:v>
                </c:pt>
                <c:pt idx="1">
                  <c:v>0.793000558544257</c:v>
                </c:pt>
                <c:pt idx="2">
                  <c:v>0.747302819178646</c:v>
                </c:pt>
                <c:pt idx="3">
                  <c:v>1.393038774730282</c:v>
                </c:pt>
                <c:pt idx="4">
                  <c:v>4.014419260957756</c:v>
                </c:pt>
                <c:pt idx="5">
                  <c:v>5.60572654849046</c:v>
                </c:pt>
                <c:pt idx="6">
                  <c:v>5.699944145574272</c:v>
                </c:pt>
                <c:pt idx="7">
                  <c:v>5.817253138136814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Calculations!$L$12</c:f>
                <c:numCache>
                  <c:formatCode>General</c:formatCode>
                  <c:ptCount val="1"/>
                  <c:pt idx="0">
                    <c:v>0.312454702095353</c:v>
                  </c:pt>
                </c:numCache>
              </c:numRef>
            </c:plus>
            <c:minus>
              <c:numRef>
                <c:f>Calculations!$L$12</c:f>
                <c:numCache>
                  <c:formatCode>General</c:formatCode>
                  <c:ptCount val="1"/>
                  <c:pt idx="0">
                    <c:v>0.312454702095353</c:v>
                  </c:pt>
                </c:numCache>
              </c:numRef>
            </c:minus>
          </c:errBars>
          <c:xVal>
            <c:numRef>
              <c:f>Calculations!$A$12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Calculations!$K$12</c:f>
              <c:numCache>
                <c:formatCode>0.00</c:formatCode>
                <c:ptCount val="1"/>
                <c:pt idx="0">
                  <c:v>5.280697886350942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55072"/>
        <c:axId val="96681072"/>
      </c:scatterChart>
      <c:valAx>
        <c:axId val="8255507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681072"/>
        <c:crosses val="autoZero"/>
        <c:crossBetween val="midCat"/>
      </c:valAx>
      <c:valAx>
        <c:axId val="96681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Fold Change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82555072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873518400218242"/>
          <c:y val="0.0150032080732952"/>
          <c:w val="0.0730173492963221"/>
          <c:h val="0.07809083411244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 Antagonism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24169367371649"/>
          <c:y val="0.088410127682334"/>
          <c:w val="0.777372447676412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Calculations!$B$20</c:f>
              <c:strCache>
                <c:ptCount val="1"/>
                <c:pt idx="0">
                  <c:v>467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Calculations!$Q$20:$Q$27</c:f>
                <c:numCache>
                  <c:formatCode>General</c:formatCode>
                  <c:ptCount val="8"/>
                  <c:pt idx="0">
                    <c:v>0.00826807987705876</c:v>
                  </c:pt>
                  <c:pt idx="1">
                    <c:v>0.0421555044952536</c:v>
                  </c:pt>
                  <c:pt idx="2">
                    <c:v>0.0544235640302503</c:v>
                  </c:pt>
                  <c:pt idx="3">
                    <c:v>0.0282260040903879</c:v>
                  </c:pt>
                  <c:pt idx="4">
                    <c:v>0.0215999634220433</c:v>
                  </c:pt>
                  <c:pt idx="5">
                    <c:v>0.0346472349550273</c:v>
                  </c:pt>
                  <c:pt idx="6">
                    <c:v>0.0201224667400328</c:v>
                  </c:pt>
                  <c:pt idx="7">
                    <c:v>0.035959375822337</c:v>
                  </c:pt>
                </c:numCache>
              </c:numRef>
            </c:plus>
            <c:minus>
              <c:numRef>
                <c:f>Calculations!$Q$20:$Q$27</c:f>
                <c:numCache>
                  <c:formatCode>General</c:formatCode>
                  <c:ptCount val="8"/>
                  <c:pt idx="0">
                    <c:v>0.00826807987705876</c:v>
                  </c:pt>
                  <c:pt idx="1">
                    <c:v>0.0421555044952536</c:v>
                  </c:pt>
                  <c:pt idx="2">
                    <c:v>0.0544235640302503</c:v>
                  </c:pt>
                  <c:pt idx="3">
                    <c:v>0.0282260040903879</c:v>
                  </c:pt>
                  <c:pt idx="4">
                    <c:v>0.0215999634220433</c:v>
                  </c:pt>
                  <c:pt idx="5">
                    <c:v>0.0346472349550273</c:v>
                  </c:pt>
                  <c:pt idx="6">
                    <c:v>0.0201224667400328</c:v>
                  </c:pt>
                  <c:pt idx="7">
                    <c:v>0.035959375822337</c:v>
                  </c:pt>
                </c:numCache>
              </c:numRef>
            </c:minus>
          </c:errBars>
          <c:xVal>
            <c:numRef>
              <c:f>Calculations!$A$20:$A$27</c:f>
              <c:numCache>
                <c:formatCode>General</c:formatCode>
                <c:ptCount val="8"/>
                <c:pt idx="0">
                  <c:v>12.2895416000983</c:v>
                </c:pt>
                <c:pt idx="1">
                  <c:v>38.8349514563107</c:v>
                </c:pt>
                <c:pt idx="2">
                  <c:v>122.895416000983</c:v>
                </c:pt>
                <c:pt idx="3">
                  <c:v>388.349514563107</c:v>
                </c:pt>
                <c:pt idx="4">
                  <c:v>1228.95416000983</c:v>
                </c:pt>
                <c:pt idx="5">
                  <c:v>3883.49514563107</c:v>
                </c:pt>
                <c:pt idx="6">
                  <c:v>12289.54160009832</c:v>
                </c:pt>
                <c:pt idx="7">
                  <c:v>38834.95145631068</c:v>
                </c:pt>
              </c:numCache>
            </c:numRef>
          </c:xVal>
          <c:yVal>
            <c:numRef>
              <c:f>Calculations!$P$20:$P$27</c:f>
              <c:numCache>
                <c:formatCode>0%</c:formatCode>
                <c:ptCount val="8"/>
                <c:pt idx="0">
                  <c:v>0.754090367506429</c:v>
                </c:pt>
                <c:pt idx="1">
                  <c:v>0.690780234382779</c:v>
                </c:pt>
                <c:pt idx="2">
                  <c:v>0.677412930540152</c:v>
                </c:pt>
                <c:pt idx="3">
                  <c:v>0.570426428323713</c:v>
                </c:pt>
                <c:pt idx="4">
                  <c:v>0.306277104586362</c:v>
                </c:pt>
                <c:pt idx="5">
                  <c:v>0.087407677014624</c:v>
                </c:pt>
                <c:pt idx="6">
                  <c:v>-0.0660948450209969</c:v>
                </c:pt>
                <c:pt idx="7">
                  <c:v>-0.07366610239911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Calculations!$B$28</c:f>
              <c:strCache>
                <c:ptCount val="1"/>
                <c:pt idx="0">
                  <c:v>693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Calculations!$Q$28:$Q$35</c:f>
                <c:numCache>
                  <c:formatCode>General</c:formatCode>
                  <c:ptCount val="8"/>
                  <c:pt idx="0">
                    <c:v>0.022823914019232</c:v>
                  </c:pt>
                  <c:pt idx="1">
                    <c:v>0.00423461873682948</c:v>
                  </c:pt>
                  <c:pt idx="2">
                    <c:v>0.0516517415520951</c:v>
                  </c:pt>
                  <c:pt idx="3">
                    <c:v>0.0458969892984567</c:v>
                  </c:pt>
                  <c:pt idx="4">
                    <c:v>0.0515588318860784</c:v>
                  </c:pt>
                  <c:pt idx="5">
                    <c:v>0.0532255073840146</c:v>
                  </c:pt>
                  <c:pt idx="6">
                    <c:v>0.0111024720875494</c:v>
                  </c:pt>
                  <c:pt idx="7">
                    <c:v>0.000921665635005719</c:v>
                  </c:pt>
                </c:numCache>
              </c:numRef>
            </c:plus>
            <c:minus>
              <c:numRef>
                <c:f>Calculations!$Q$28:$Q$35</c:f>
                <c:numCache>
                  <c:formatCode>General</c:formatCode>
                  <c:ptCount val="8"/>
                  <c:pt idx="0">
                    <c:v>0.022823914019232</c:v>
                  </c:pt>
                  <c:pt idx="1">
                    <c:v>0.00423461873682948</c:v>
                  </c:pt>
                  <c:pt idx="2">
                    <c:v>0.0516517415520951</c:v>
                  </c:pt>
                  <c:pt idx="3">
                    <c:v>0.0458969892984567</c:v>
                  </c:pt>
                  <c:pt idx="4">
                    <c:v>0.0515588318860784</c:v>
                  </c:pt>
                  <c:pt idx="5">
                    <c:v>0.0532255073840146</c:v>
                  </c:pt>
                  <c:pt idx="6">
                    <c:v>0.0111024720875494</c:v>
                  </c:pt>
                  <c:pt idx="7">
                    <c:v>0.000921665635005719</c:v>
                  </c:pt>
                </c:numCache>
              </c:numRef>
            </c:minus>
          </c:errBars>
          <c:xVal>
            <c:numRef>
              <c:f>Calculations!$A$28:$A$35</c:f>
              <c:numCache>
                <c:formatCode>General</c:formatCode>
                <c:ptCount val="8"/>
                <c:pt idx="0">
                  <c:v>12.2895416000983</c:v>
                </c:pt>
                <c:pt idx="1">
                  <c:v>38.8349514563107</c:v>
                </c:pt>
                <c:pt idx="2">
                  <c:v>122.895416000983</c:v>
                </c:pt>
                <c:pt idx="3">
                  <c:v>388.349514563107</c:v>
                </c:pt>
                <c:pt idx="4">
                  <c:v>1228.95416000983</c:v>
                </c:pt>
                <c:pt idx="5">
                  <c:v>3883.49514563107</c:v>
                </c:pt>
                <c:pt idx="6">
                  <c:v>12289.54160009832</c:v>
                </c:pt>
                <c:pt idx="7">
                  <c:v>38834.95145631068</c:v>
                </c:pt>
              </c:numCache>
            </c:numRef>
          </c:xVal>
          <c:yVal>
            <c:numRef>
              <c:f>Calculations!$P$28:$P$35</c:f>
              <c:numCache>
                <c:formatCode>0%</c:formatCode>
                <c:ptCount val="8"/>
                <c:pt idx="0">
                  <c:v>0.751401798559916</c:v>
                </c:pt>
                <c:pt idx="1">
                  <c:v>0.675816270820958</c:v>
                </c:pt>
                <c:pt idx="2">
                  <c:v>0.528999117545058</c:v>
                </c:pt>
                <c:pt idx="3">
                  <c:v>0.512005850985293</c:v>
                </c:pt>
                <c:pt idx="4">
                  <c:v>0.238348676145904</c:v>
                </c:pt>
                <c:pt idx="5">
                  <c:v>-0.0737038728440801</c:v>
                </c:pt>
                <c:pt idx="6">
                  <c:v>-0.187087314967741</c:v>
                </c:pt>
                <c:pt idx="7">
                  <c:v>-0.199637403728286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Calculations!$B$36</c:f>
              <c:strCache>
                <c:ptCount val="1"/>
                <c:pt idx="0">
                  <c:v>854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Calculations!$Q$36:$Q$43</c:f>
                <c:numCache>
                  <c:formatCode>General</c:formatCode>
                  <c:ptCount val="8"/>
                  <c:pt idx="0">
                    <c:v>0.0156785567476979</c:v>
                  </c:pt>
                  <c:pt idx="1">
                    <c:v>0.0650475858269264</c:v>
                  </c:pt>
                  <c:pt idx="2">
                    <c:v>0.107096342884613</c:v>
                  </c:pt>
                  <c:pt idx="3">
                    <c:v>0.0298899034414699</c:v>
                  </c:pt>
                  <c:pt idx="4">
                    <c:v>0.0605641867441195</c:v>
                  </c:pt>
                  <c:pt idx="5">
                    <c:v>0.034100073169534</c:v>
                  </c:pt>
                  <c:pt idx="6">
                    <c:v>0.0742424435897857</c:v>
                  </c:pt>
                  <c:pt idx="7">
                    <c:v>0.079418067779232</c:v>
                  </c:pt>
                </c:numCache>
              </c:numRef>
            </c:plus>
            <c:minus>
              <c:numRef>
                <c:f>Calculations!$Q$36:$Q$43</c:f>
                <c:numCache>
                  <c:formatCode>General</c:formatCode>
                  <c:ptCount val="8"/>
                  <c:pt idx="0">
                    <c:v>0.0156785567476979</c:v>
                  </c:pt>
                  <c:pt idx="1">
                    <c:v>0.0650475858269264</c:v>
                  </c:pt>
                  <c:pt idx="2">
                    <c:v>0.107096342884613</c:v>
                  </c:pt>
                  <c:pt idx="3">
                    <c:v>0.0298899034414699</c:v>
                  </c:pt>
                  <c:pt idx="4">
                    <c:v>0.0605641867441195</c:v>
                  </c:pt>
                  <c:pt idx="5">
                    <c:v>0.034100073169534</c:v>
                  </c:pt>
                  <c:pt idx="6">
                    <c:v>0.0742424435897857</c:v>
                  </c:pt>
                  <c:pt idx="7">
                    <c:v>0.079418067779232</c:v>
                  </c:pt>
                </c:numCache>
              </c:numRef>
            </c:minus>
          </c:errBars>
          <c:xVal>
            <c:numRef>
              <c:f>Calculations!$A$36:$A$43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Calculations!$P$36:$P$43</c:f>
              <c:numCache>
                <c:formatCode>0%</c:formatCode>
                <c:ptCount val="8"/>
                <c:pt idx="0">
                  <c:v>0.987257625337788</c:v>
                </c:pt>
                <c:pt idx="1">
                  <c:v>0.849677062695505</c:v>
                </c:pt>
                <c:pt idx="2">
                  <c:v>0.99033419976445</c:v>
                </c:pt>
                <c:pt idx="3">
                  <c:v>0.965529318449489</c:v>
                </c:pt>
                <c:pt idx="4">
                  <c:v>0.911280658441866</c:v>
                </c:pt>
                <c:pt idx="5">
                  <c:v>0.97141120683439</c:v>
                </c:pt>
                <c:pt idx="6">
                  <c:v>0.761555180903263</c:v>
                </c:pt>
                <c:pt idx="7">
                  <c:v>0.525452129394677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Calculations!$B$44</c:f>
              <c:strCache>
                <c:ptCount val="1"/>
                <c:pt idx="0">
                  <c:v>956 + 1 T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Calculations!$Q$44:$Q$51</c:f>
                <c:numCache>
                  <c:formatCode>General</c:formatCode>
                  <c:ptCount val="8"/>
                  <c:pt idx="0">
                    <c:v>0.0469834121664779</c:v>
                  </c:pt>
                  <c:pt idx="1">
                    <c:v>0.0894924602471396</c:v>
                  </c:pt>
                  <c:pt idx="2">
                    <c:v>0.0579152847273687</c:v>
                  </c:pt>
                  <c:pt idx="3">
                    <c:v>0.0678213683693702</c:v>
                  </c:pt>
                  <c:pt idx="4">
                    <c:v>0.0887665015478584</c:v>
                  </c:pt>
                  <c:pt idx="5">
                    <c:v>0.112516596364934</c:v>
                  </c:pt>
                  <c:pt idx="6">
                    <c:v>0.0925409275359529</c:v>
                  </c:pt>
                  <c:pt idx="7">
                    <c:v>0.0840181700037999</c:v>
                  </c:pt>
                </c:numCache>
              </c:numRef>
            </c:plus>
            <c:minus>
              <c:numRef>
                <c:f>Calculations!$Q$44:$Q$51</c:f>
                <c:numCache>
                  <c:formatCode>General</c:formatCode>
                  <c:ptCount val="8"/>
                  <c:pt idx="0">
                    <c:v>0.0469834121664779</c:v>
                  </c:pt>
                  <c:pt idx="1">
                    <c:v>0.0894924602471396</c:v>
                  </c:pt>
                  <c:pt idx="2">
                    <c:v>0.0579152847273687</c:v>
                  </c:pt>
                  <c:pt idx="3">
                    <c:v>0.0678213683693702</c:v>
                  </c:pt>
                  <c:pt idx="4">
                    <c:v>0.0887665015478584</c:v>
                  </c:pt>
                  <c:pt idx="5">
                    <c:v>0.112516596364934</c:v>
                  </c:pt>
                  <c:pt idx="6">
                    <c:v>0.0925409275359529</c:v>
                  </c:pt>
                  <c:pt idx="7">
                    <c:v>0.0840181700037999</c:v>
                  </c:pt>
                </c:numCache>
              </c:numRef>
            </c:minus>
          </c:errBars>
          <c:xVal>
            <c:numRef>
              <c:f>Calculations!$A$44:$A$51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Calculations!$P$44:$P$51</c:f>
              <c:numCache>
                <c:formatCode>0%</c:formatCode>
                <c:ptCount val="8"/>
                <c:pt idx="0">
                  <c:v>0.925276325141725</c:v>
                </c:pt>
                <c:pt idx="1">
                  <c:v>0.716148238695477</c:v>
                </c:pt>
                <c:pt idx="2">
                  <c:v>0.817726699927549</c:v>
                </c:pt>
                <c:pt idx="3">
                  <c:v>0.897326195863793</c:v>
                </c:pt>
                <c:pt idx="4">
                  <c:v>0.953202418681949</c:v>
                </c:pt>
                <c:pt idx="5">
                  <c:v>0.746010925959627</c:v>
                </c:pt>
                <c:pt idx="6">
                  <c:v>0.607043157883894</c:v>
                </c:pt>
                <c:pt idx="7">
                  <c:v>0.372680980520751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Calculations!$B$52</c:f>
              <c:strCache>
                <c:ptCount val="1"/>
                <c:pt idx="0">
                  <c:v>863 + 1 T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Calculations!$Q$52:$Q$59</c:f>
                <c:numCache>
                  <c:formatCode>General</c:formatCode>
                  <c:ptCount val="8"/>
                  <c:pt idx="0">
                    <c:v>0.0199215546069448</c:v>
                  </c:pt>
                  <c:pt idx="1">
                    <c:v>0.0475658291313967</c:v>
                  </c:pt>
                  <c:pt idx="2">
                    <c:v>0.0378373231058345</c:v>
                  </c:pt>
                  <c:pt idx="3">
                    <c:v>0.0782781020371902</c:v>
                  </c:pt>
                  <c:pt idx="4">
                    <c:v>0.0475174681845615</c:v>
                  </c:pt>
                  <c:pt idx="5">
                    <c:v>0.0116530264961703</c:v>
                  </c:pt>
                  <c:pt idx="6">
                    <c:v>0.0147128051191132</c:v>
                  </c:pt>
                  <c:pt idx="7">
                    <c:v>0.016646172330558</c:v>
                  </c:pt>
                </c:numCache>
              </c:numRef>
            </c:plus>
            <c:minus>
              <c:numRef>
                <c:f>Calculations!$Q$52:$Q$59</c:f>
                <c:numCache>
                  <c:formatCode>General</c:formatCode>
                  <c:ptCount val="8"/>
                  <c:pt idx="0">
                    <c:v>0.0199215546069448</c:v>
                  </c:pt>
                  <c:pt idx="1">
                    <c:v>0.0475658291313967</c:v>
                  </c:pt>
                  <c:pt idx="2">
                    <c:v>0.0378373231058345</c:v>
                  </c:pt>
                  <c:pt idx="3">
                    <c:v>0.0782781020371902</c:v>
                  </c:pt>
                  <c:pt idx="4">
                    <c:v>0.0475174681845615</c:v>
                  </c:pt>
                  <c:pt idx="5">
                    <c:v>0.0116530264961703</c:v>
                  </c:pt>
                  <c:pt idx="6">
                    <c:v>0.0147128051191132</c:v>
                  </c:pt>
                  <c:pt idx="7">
                    <c:v>0.016646172330558</c:v>
                  </c:pt>
                </c:numCache>
              </c:numRef>
            </c:minus>
          </c:errBars>
          <c:xVal>
            <c:numRef>
              <c:f>Calculations!$A$52:$A$59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Calculations!$P$52:$P$59</c:f>
              <c:numCache>
                <c:formatCode>0%</c:formatCode>
                <c:ptCount val="8"/>
                <c:pt idx="0">
                  <c:v>0.981204053112113</c:v>
                </c:pt>
                <c:pt idx="1">
                  <c:v>0.818818609154869</c:v>
                </c:pt>
                <c:pt idx="2">
                  <c:v>1.026909725202845</c:v>
                </c:pt>
                <c:pt idx="3">
                  <c:v>1.027884889418438</c:v>
                </c:pt>
                <c:pt idx="4">
                  <c:v>0.930444008749009</c:v>
                </c:pt>
                <c:pt idx="5">
                  <c:v>0.82411677248114</c:v>
                </c:pt>
                <c:pt idx="6">
                  <c:v>0.683229579065559</c:v>
                </c:pt>
                <c:pt idx="7">
                  <c:v>0.305391215967971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Calculations!$B$60</c:f>
              <c:strCache>
                <c:ptCount val="1"/>
                <c:pt idx="0">
                  <c:v>698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Calculations!$Q$60:$Q$67</c:f>
                <c:numCache>
                  <c:formatCode>General</c:formatCode>
                  <c:ptCount val="8"/>
                  <c:pt idx="0">
                    <c:v>0.0431482857966497</c:v>
                  </c:pt>
                  <c:pt idx="1">
                    <c:v>0.0421058003107746</c:v>
                  </c:pt>
                  <c:pt idx="2">
                    <c:v>0.0611499689394402</c:v>
                  </c:pt>
                  <c:pt idx="3">
                    <c:v>0.109843328357414</c:v>
                  </c:pt>
                  <c:pt idx="4">
                    <c:v>0.024963819441158</c:v>
                  </c:pt>
                  <c:pt idx="5">
                    <c:v>0.021565120515883</c:v>
                  </c:pt>
                  <c:pt idx="6">
                    <c:v>0.0122882543226416</c:v>
                  </c:pt>
                  <c:pt idx="7">
                    <c:v>0.0451795947231099</c:v>
                  </c:pt>
                </c:numCache>
              </c:numRef>
            </c:plus>
            <c:minus>
              <c:numRef>
                <c:f>Calculations!$Q$60:$Q$67</c:f>
                <c:numCache>
                  <c:formatCode>General</c:formatCode>
                  <c:ptCount val="8"/>
                  <c:pt idx="0">
                    <c:v>0.0431482857966497</c:v>
                  </c:pt>
                  <c:pt idx="1">
                    <c:v>0.0421058003107746</c:v>
                  </c:pt>
                  <c:pt idx="2">
                    <c:v>0.0611499689394402</c:v>
                  </c:pt>
                  <c:pt idx="3">
                    <c:v>0.109843328357414</c:v>
                  </c:pt>
                  <c:pt idx="4">
                    <c:v>0.024963819441158</c:v>
                  </c:pt>
                  <c:pt idx="5">
                    <c:v>0.021565120515883</c:v>
                  </c:pt>
                  <c:pt idx="6">
                    <c:v>0.0122882543226416</c:v>
                  </c:pt>
                  <c:pt idx="7">
                    <c:v>0.0451795947231099</c:v>
                  </c:pt>
                </c:numCache>
              </c:numRef>
            </c:minus>
          </c:errBars>
          <c:xVal>
            <c:numRef>
              <c:f>Calculations!$A$60:$A$67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Calculations!$P$60:$P$67</c:f>
              <c:numCache>
                <c:formatCode>0%</c:formatCode>
                <c:ptCount val="8"/>
                <c:pt idx="0">
                  <c:v>0.936799744534445</c:v>
                </c:pt>
                <c:pt idx="1">
                  <c:v>0.841937555153434</c:v>
                </c:pt>
                <c:pt idx="2">
                  <c:v>1.018208788152442</c:v>
                </c:pt>
                <c:pt idx="3">
                  <c:v>0.996058139015839</c:v>
                </c:pt>
                <c:pt idx="4">
                  <c:v>0.796808740767701</c:v>
                </c:pt>
                <c:pt idx="5">
                  <c:v>0.780241250133055</c:v>
                </c:pt>
                <c:pt idx="6">
                  <c:v>0.780704796503143</c:v>
                </c:pt>
                <c:pt idx="7">
                  <c:v>0.731469304646108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Calculations!$B$68</c:f>
              <c:strCache>
                <c:ptCount val="1"/>
                <c:pt idx="0">
                  <c:v>494 + 1 T</c:v>
                </c:pt>
              </c:strCache>
            </c:strRef>
          </c:tx>
          <c:dPt>
            <c:idx val="0"/>
            <c:marker>
              <c:symbol val="dash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Calculations!$Q$68:$Q$75</c:f>
                <c:numCache>
                  <c:formatCode>General</c:formatCode>
                  <c:ptCount val="8"/>
                  <c:pt idx="0">
                    <c:v>0.0385972890646698</c:v>
                  </c:pt>
                  <c:pt idx="1">
                    <c:v>0.054077516430272</c:v>
                  </c:pt>
                  <c:pt idx="2">
                    <c:v>0.0697130120695977</c:v>
                  </c:pt>
                  <c:pt idx="3">
                    <c:v>0.0380487233890758</c:v>
                  </c:pt>
                  <c:pt idx="4">
                    <c:v>0.0691976378325632</c:v>
                  </c:pt>
                  <c:pt idx="5">
                    <c:v>0.0466182539549887</c:v>
                  </c:pt>
                  <c:pt idx="6">
                    <c:v>0.0159663679092925</c:v>
                  </c:pt>
                  <c:pt idx="7">
                    <c:v>0.0133148649773597</c:v>
                  </c:pt>
                </c:numCache>
              </c:numRef>
            </c:plus>
            <c:minus>
              <c:numRef>
                <c:f>Calculations!$Q$68:$Q$75</c:f>
                <c:numCache>
                  <c:formatCode>General</c:formatCode>
                  <c:ptCount val="8"/>
                  <c:pt idx="0">
                    <c:v>0.0385972890646698</c:v>
                  </c:pt>
                  <c:pt idx="1">
                    <c:v>0.054077516430272</c:v>
                  </c:pt>
                  <c:pt idx="2">
                    <c:v>0.0697130120695977</c:v>
                  </c:pt>
                  <c:pt idx="3">
                    <c:v>0.0380487233890758</c:v>
                  </c:pt>
                  <c:pt idx="4">
                    <c:v>0.0691976378325632</c:v>
                  </c:pt>
                  <c:pt idx="5">
                    <c:v>0.0466182539549887</c:v>
                  </c:pt>
                  <c:pt idx="6">
                    <c:v>0.0159663679092925</c:v>
                  </c:pt>
                  <c:pt idx="7">
                    <c:v>0.0133148649773597</c:v>
                  </c:pt>
                </c:numCache>
              </c:numRef>
            </c:minus>
          </c:errBars>
          <c:xVal>
            <c:numRef>
              <c:f>Calculations!$A$68:$A$75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Calculations!$P$68:$P$75</c:f>
              <c:numCache>
                <c:formatCode>0%</c:formatCode>
                <c:ptCount val="8"/>
                <c:pt idx="0">
                  <c:v>0.908616125233061</c:v>
                </c:pt>
                <c:pt idx="1">
                  <c:v>0.671187674473703</c:v>
                </c:pt>
                <c:pt idx="2">
                  <c:v>0.766303955939059</c:v>
                </c:pt>
                <c:pt idx="3">
                  <c:v>0.757843376265739</c:v>
                </c:pt>
                <c:pt idx="4">
                  <c:v>0.56785117071211</c:v>
                </c:pt>
                <c:pt idx="5">
                  <c:v>0.323620606181305</c:v>
                </c:pt>
                <c:pt idx="6">
                  <c:v>0.0957480779994025</c:v>
                </c:pt>
                <c:pt idx="7">
                  <c:v>-0.0504716155106049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Calculations!$B$76</c:f>
              <c:strCache>
                <c:ptCount val="1"/>
                <c:pt idx="0">
                  <c:v>983 + 1 T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Calculations!$Q$76:$Q$83</c:f>
                <c:numCache>
                  <c:formatCode>General</c:formatCode>
                  <c:ptCount val="8"/>
                  <c:pt idx="0">
                    <c:v>0.0762011536322585</c:v>
                  </c:pt>
                  <c:pt idx="1">
                    <c:v>0.0726245557583036</c:v>
                  </c:pt>
                  <c:pt idx="2">
                    <c:v>0.0284059092901988</c:v>
                  </c:pt>
                  <c:pt idx="3">
                    <c:v>0.0417113442141306</c:v>
                  </c:pt>
                  <c:pt idx="4">
                    <c:v>0.0259993364890508</c:v>
                  </c:pt>
                  <c:pt idx="5">
                    <c:v>0.0420746326612714</c:v>
                  </c:pt>
                  <c:pt idx="6">
                    <c:v>0.124164573247115</c:v>
                  </c:pt>
                  <c:pt idx="7">
                    <c:v>0.0140892521493186</c:v>
                  </c:pt>
                </c:numCache>
              </c:numRef>
            </c:plus>
            <c:minus>
              <c:numRef>
                <c:f>Calculations!$Q$76:$Q$83</c:f>
                <c:numCache>
                  <c:formatCode>General</c:formatCode>
                  <c:ptCount val="8"/>
                  <c:pt idx="0">
                    <c:v>0.0762011536322585</c:v>
                  </c:pt>
                  <c:pt idx="1">
                    <c:v>0.0726245557583036</c:v>
                  </c:pt>
                  <c:pt idx="2">
                    <c:v>0.0284059092901988</c:v>
                  </c:pt>
                  <c:pt idx="3">
                    <c:v>0.0417113442141306</c:v>
                  </c:pt>
                  <c:pt idx="4">
                    <c:v>0.0259993364890508</c:v>
                  </c:pt>
                  <c:pt idx="5">
                    <c:v>0.0420746326612714</c:v>
                  </c:pt>
                  <c:pt idx="6">
                    <c:v>0.124164573247115</c:v>
                  </c:pt>
                  <c:pt idx="7">
                    <c:v>0.0140892521493186</c:v>
                  </c:pt>
                </c:numCache>
              </c:numRef>
            </c:minus>
          </c:errBars>
          <c:xVal>
            <c:numRef>
              <c:f>Calculations!$A$76:$A$83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Calculations!$P$76:$P$83</c:f>
              <c:numCache>
                <c:formatCode>0%</c:formatCode>
                <c:ptCount val="8"/>
                <c:pt idx="0">
                  <c:v>0.856197614968084</c:v>
                </c:pt>
                <c:pt idx="1">
                  <c:v>0.64228298304107</c:v>
                </c:pt>
                <c:pt idx="2">
                  <c:v>0.724354726284453</c:v>
                </c:pt>
                <c:pt idx="3">
                  <c:v>0.710410564736826</c:v>
                </c:pt>
                <c:pt idx="4">
                  <c:v>0.754183076780447</c:v>
                </c:pt>
                <c:pt idx="5">
                  <c:v>0.75522691453235</c:v>
                </c:pt>
                <c:pt idx="6">
                  <c:v>0.942636995120745</c:v>
                </c:pt>
                <c:pt idx="7">
                  <c:v>0.816885449107759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Calculations!$B$84</c:f>
              <c:strCache>
                <c:ptCount val="1"/>
                <c:pt idx="0">
                  <c:v>848 + 1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Calculations!$Q$84:$Q$91</c:f>
                <c:numCache>
                  <c:formatCode>General</c:formatCode>
                  <c:ptCount val="8"/>
                  <c:pt idx="0">
                    <c:v>0.0271070619626758</c:v>
                  </c:pt>
                  <c:pt idx="1">
                    <c:v>0.0315542283409736</c:v>
                  </c:pt>
                  <c:pt idx="2">
                    <c:v>0.0395254204260667</c:v>
                  </c:pt>
                  <c:pt idx="3">
                    <c:v>0.0524588579832866</c:v>
                  </c:pt>
                  <c:pt idx="4">
                    <c:v>0.0893545674147193</c:v>
                  </c:pt>
                  <c:pt idx="5">
                    <c:v>0.0316083564045707</c:v>
                  </c:pt>
                  <c:pt idx="6">
                    <c:v>0.0243373221188646</c:v>
                  </c:pt>
                  <c:pt idx="7">
                    <c:v>0.00444457864589994</c:v>
                  </c:pt>
                </c:numCache>
              </c:numRef>
            </c:plus>
            <c:minus>
              <c:numRef>
                <c:f>Calculations!$Q$84:$Q$91</c:f>
                <c:numCache>
                  <c:formatCode>General</c:formatCode>
                  <c:ptCount val="8"/>
                  <c:pt idx="0">
                    <c:v>0.0271070619626758</c:v>
                  </c:pt>
                  <c:pt idx="1">
                    <c:v>0.0315542283409736</c:v>
                  </c:pt>
                  <c:pt idx="2">
                    <c:v>0.0395254204260667</c:v>
                  </c:pt>
                  <c:pt idx="3">
                    <c:v>0.0524588579832866</c:v>
                  </c:pt>
                  <c:pt idx="4">
                    <c:v>0.0893545674147193</c:v>
                  </c:pt>
                  <c:pt idx="5">
                    <c:v>0.0316083564045707</c:v>
                  </c:pt>
                  <c:pt idx="6">
                    <c:v>0.0243373221188646</c:v>
                  </c:pt>
                  <c:pt idx="7">
                    <c:v>0.00444457864589994</c:v>
                  </c:pt>
                </c:numCache>
              </c:numRef>
            </c:minus>
          </c:errBars>
          <c:xVal>
            <c:numRef>
              <c:f>Calculations!$A$84:$A$91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Calculations!$P$84:$P$91</c:f>
              <c:numCache>
                <c:formatCode>0%</c:formatCode>
                <c:ptCount val="8"/>
                <c:pt idx="0">
                  <c:v>0.796259352477226</c:v>
                </c:pt>
                <c:pt idx="1">
                  <c:v>0.707941751106502</c:v>
                </c:pt>
                <c:pt idx="2">
                  <c:v>0.72626728427067</c:v>
                </c:pt>
                <c:pt idx="3">
                  <c:v>0.775997225589133</c:v>
                </c:pt>
                <c:pt idx="4">
                  <c:v>0.676691858408903</c:v>
                </c:pt>
                <c:pt idx="5">
                  <c:v>0.605151201958569</c:v>
                </c:pt>
                <c:pt idx="6">
                  <c:v>0.403745454670315</c:v>
                </c:pt>
                <c:pt idx="7">
                  <c:v>0.243873462141996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Calculations!$B$92</c:f>
              <c:strCache>
                <c:ptCount val="1"/>
                <c:pt idx="0">
                  <c:v>465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Calculations!$Q$92:$Q$99</c:f>
                <c:numCache>
                  <c:formatCode>General</c:formatCode>
                  <c:ptCount val="8"/>
                  <c:pt idx="0">
                    <c:v>0.0269697589730347</c:v>
                  </c:pt>
                  <c:pt idx="1">
                    <c:v>0.080333351962355</c:v>
                  </c:pt>
                  <c:pt idx="2">
                    <c:v>0.0318200931372732</c:v>
                  </c:pt>
                  <c:pt idx="3">
                    <c:v>0.0241019811354385</c:v>
                  </c:pt>
                  <c:pt idx="4">
                    <c:v>0.0151295293450383</c:v>
                  </c:pt>
                  <c:pt idx="5">
                    <c:v>0.0182190309410094</c:v>
                  </c:pt>
                  <c:pt idx="6">
                    <c:v>0.0427719186955194</c:v>
                  </c:pt>
                  <c:pt idx="7">
                    <c:v>0.0410095100942039</c:v>
                  </c:pt>
                </c:numCache>
              </c:numRef>
            </c:plus>
            <c:minus>
              <c:numRef>
                <c:f>Calculations!$Q$92:$Q$99</c:f>
                <c:numCache>
                  <c:formatCode>General</c:formatCode>
                  <c:ptCount val="8"/>
                  <c:pt idx="0">
                    <c:v>0.0269697589730347</c:v>
                  </c:pt>
                  <c:pt idx="1">
                    <c:v>0.080333351962355</c:v>
                  </c:pt>
                  <c:pt idx="2">
                    <c:v>0.0318200931372732</c:v>
                  </c:pt>
                  <c:pt idx="3">
                    <c:v>0.0241019811354385</c:v>
                  </c:pt>
                  <c:pt idx="4">
                    <c:v>0.0151295293450383</c:v>
                  </c:pt>
                  <c:pt idx="5">
                    <c:v>0.0182190309410094</c:v>
                  </c:pt>
                  <c:pt idx="6">
                    <c:v>0.0427719186955194</c:v>
                  </c:pt>
                  <c:pt idx="7">
                    <c:v>0.0410095100942039</c:v>
                  </c:pt>
                </c:numCache>
              </c:numRef>
            </c:minus>
          </c:errBars>
          <c:xVal>
            <c:numRef>
              <c:f>Calculations!$A$92:$A$99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Calculations!$P$92:$P$99</c:f>
              <c:numCache>
                <c:formatCode>0%</c:formatCode>
                <c:ptCount val="8"/>
                <c:pt idx="0">
                  <c:v>0.832268321241068</c:v>
                </c:pt>
                <c:pt idx="1">
                  <c:v>0.691968286560932</c:v>
                </c:pt>
                <c:pt idx="2">
                  <c:v>0.684616784499009</c:v>
                </c:pt>
                <c:pt idx="3">
                  <c:v>0.588065226124787</c:v>
                </c:pt>
                <c:pt idx="4">
                  <c:v>0.744668358324778</c:v>
                </c:pt>
                <c:pt idx="5">
                  <c:v>0.811377831495744</c:v>
                </c:pt>
                <c:pt idx="6">
                  <c:v>0.74026981832416</c:v>
                </c:pt>
                <c:pt idx="7">
                  <c:v>0.792963022734374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Calculations!$B$100</c:f>
              <c:strCache>
                <c:ptCount val="1"/>
                <c:pt idx="0">
                  <c:v>667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Calculations!$Q$100:$Q$107</c:f>
                <c:numCache>
                  <c:formatCode>General</c:formatCode>
                  <c:ptCount val="8"/>
                  <c:pt idx="0">
                    <c:v>0.032850413730203</c:v>
                  </c:pt>
                  <c:pt idx="1">
                    <c:v>0.0133507028686512</c:v>
                  </c:pt>
                  <c:pt idx="2">
                    <c:v>0.0632671143970957</c:v>
                  </c:pt>
                  <c:pt idx="3">
                    <c:v>0.056081686526634</c:v>
                  </c:pt>
                  <c:pt idx="4">
                    <c:v>0.0531034126444271</c:v>
                  </c:pt>
                  <c:pt idx="5">
                    <c:v>0.0740680720444712</c:v>
                  </c:pt>
                  <c:pt idx="6">
                    <c:v>0.0819985347904718</c:v>
                  </c:pt>
                  <c:pt idx="7">
                    <c:v>0.0549034296330891</c:v>
                  </c:pt>
                </c:numCache>
              </c:numRef>
            </c:plus>
            <c:minus>
              <c:numRef>
                <c:f>Calculations!$Q$100:$Q$107</c:f>
                <c:numCache>
                  <c:formatCode>General</c:formatCode>
                  <c:ptCount val="8"/>
                  <c:pt idx="0">
                    <c:v>0.032850413730203</c:v>
                  </c:pt>
                  <c:pt idx="1">
                    <c:v>0.0133507028686512</c:v>
                  </c:pt>
                  <c:pt idx="2">
                    <c:v>0.0632671143970957</c:v>
                  </c:pt>
                  <c:pt idx="3">
                    <c:v>0.056081686526634</c:v>
                  </c:pt>
                  <c:pt idx="4">
                    <c:v>0.0531034126444271</c:v>
                  </c:pt>
                  <c:pt idx="5">
                    <c:v>0.0740680720444712</c:v>
                  </c:pt>
                  <c:pt idx="6">
                    <c:v>0.0819985347904718</c:v>
                  </c:pt>
                  <c:pt idx="7">
                    <c:v>0.0549034296330891</c:v>
                  </c:pt>
                </c:numCache>
              </c:numRef>
            </c:minus>
          </c:errBars>
          <c:xVal>
            <c:numRef>
              <c:f>Calculations!$A$100:$A$107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Calculations!$P$100:$P$107</c:f>
              <c:numCache>
                <c:formatCode>0%</c:formatCode>
                <c:ptCount val="8"/>
                <c:pt idx="0">
                  <c:v>0.979322398217235</c:v>
                </c:pt>
                <c:pt idx="1">
                  <c:v>0.925389636476635</c:v>
                </c:pt>
                <c:pt idx="2">
                  <c:v>0.718411031716873</c:v>
                </c:pt>
                <c:pt idx="3">
                  <c:v>0.776900282591602</c:v>
                </c:pt>
                <c:pt idx="4">
                  <c:v>0.456988047371005</c:v>
                </c:pt>
                <c:pt idx="5">
                  <c:v>0.256141989403673</c:v>
                </c:pt>
                <c:pt idx="6">
                  <c:v>-0.0104212091349538</c:v>
                </c:pt>
                <c:pt idx="7">
                  <c:v>-0.118564860438206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Calculations!$B$108</c:f>
              <c:strCache>
                <c:ptCount val="1"/>
                <c:pt idx="0">
                  <c:v>996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Calculations!$Q$108:$Q$115</c:f>
                <c:numCache>
                  <c:formatCode>General</c:formatCode>
                  <c:ptCount val="8"/>
                  <c:pt idx="0">
                    <c:v>0.0225429384590515</c:v>
                  </c:pt>
                  <c:pt idx="1">
                    <c:v>0.0434288382674939</c:v>
                  </c:pt>
                  <c:pt idx="2">
                    <c:v>0.106915373812316</c:v>
                  </c:pt>
                  <c:pt idx="3">
                    <c:v>0.0138025214980932</c:v>
                  </c:pt>
                  <c:pt idx="4">
                    <c:v>0.0391151874175537</c:v>
                  </c:pt>
                  <c:pt idx="5">
                    <c:v>0.0423957949392512</c:v>
                  </c:pt>
                  <c:pt idx="6">
                    <c:v>0.0415523668465267</c:v>
                  </c:pt>
                  <c:pt idx="7">
                    <c:v>0.0847053733608483</c:v>
                  </c:pt>
                </c:numCache>
              </c:numRef>
            </c:plus>
            <c:minus>
              <c:numRef>
                <c:f>Calculations!$Q$108:$Q$115</c:f>
                <c:numCache>
                  <c:formatCode>General</c:formatCode>
                  <c:ptCount val="8"/>
                  <c:pt idx="0">
                    <c:v>0.0225429384590515</c:v>
                  </c:pt>
                  <c:pt idx="1">
                    <c:v>0.0434288382674939</c:v>
                  </c:pt>
                  <c:pt idx="2">
                    <c:v>0.106915373812316</c:v>
                  </c:pt>
                  <c:pt idx="3">
                    <c:v>0.0138025214980932</c:v>
                  </c:pt>
                  <c:pt idx="4">
                    <c:v>0.0391151874175537</c:v>
                  </c:pt>
                  <c:pt idx="5">
                    <c:v>0.0423957949392512</c:v>
                  </c:pt>
                  <c:pt idx="6">
                    <c:v>0.0415523668465267</c:v>
                  </c:pt>
                  <c:pt idx="7">
                    <c:v>0.0847053733608483</c:v>
                  </c:pt>
                </c:numCache>
              </c:numRef>
            </c:minus>
          </c:errBars>
          <c:xVal>
            <c:numRef>
              <c:f>Calculations!$A$108:$A$115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Calculations!$P$108:$P$115</c:f>
              <c:numCache>
                <c:formatCode>0%</c:formatCode>
                <c:ptCount val="8"/>
                <c:pt idx="0">
                  <c:v>0.835650492904307</c:v>
                </c:pt>
                <c:pt idx="1">
                  <c:v>0.696871577053424</c:v>
                </c:pt>
                <c:pt idx="2">
                  <c:v>0.520195170190191</c:v>
                </c:pt>
                <c:pt idx="3">
                  <c:v>0.728732664224178</c:v>
                </c:pt>
                <c:pt idx="4">
                  <c:v>0.632524473531502</c:v>
                </c:pt>
                <c:pt idx="5">
                  <c:v>0.508555005785745</c:v>
                </c:pt>
                <c:pt idx="6">
                  <c:v>0.581300882798309</c:v>
                </c:pt>
                <c:pt idx="7">
                  <c:v>0.634038725007125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Calculations!$B$116</c:f>
              <c:strCache>
                <c:ptCount val="1"/>
                <c:pt idx="0">
                  <c:v>489 + 1 T</c:v>
                </c:pt>
              </c:strCache>
            </c:strRef>
          </c:tx>
          <c:marker>
            <c:symbol val="circ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Calculations!$Q$116:$Q$123</c:f>
                <c:numCache>
                  <c:formatCode>General</c:formatCode>
                  <c:ptCount val="8"/>
                  <c:pt idx="0">
                    <c:v>0.0260548923988456</c:v>
                  </c:pt>
                  <c:pt idx="1">
                    <c:v>0.0114452071530626</c:v>
                  </c:pt>
                  <c:pt idx="2">
                    <c:v>0.0324558056548996</c:v>
                  </c:pt>
                  <c:pt idx="3">
                    <c:v>0.0387718064587254</c:v>
                  </c:pt>
                  <c:pt idx="4">
                    <c:v>0.0435503353007464</c:v>
                  </c:pt>
                  <c:pt idx="5">
                    <c:v>0.0314568656960821</c:v>
                  </c:pt>
                  <c:pt idx="6">
                    <c:v>0.0490595061796442</c:v>
                  </c:pt>
                  <c:pt idx="7">
                    <c:v>0.0487974633057</c:v>
                  </c:pt>
                </c:numCache>
              </c:numRef>
            </c:plus>
            <c:minus>
              <c:numRef>
                <c:f>Calculations!$Q$116:$Q$123</c:f>
                <c:numCache>
                  <c:formatCode>General</c:formatCode>
                  <c:ptCount val="8"/>
                  <c:pt idx="0">
                    <c:v>0.0260548923988456</c:v>
                  </c:pt>
                  <c:pt idx="1">
                    <c:v>0.0114452071530626</c:v>
                  </c:pt>
                  <c:pt idx="2">
                    <c:v>0.0324558056548996</c:v>
                  </c:pt>
                  <c:pt idx="3">
                    <c:v>0.0387718064587254</c:v>
                  </c:pt>
                  <c:pt idx="4">
                    <c:v>0.0435503353007464</c:v>
                  </c:pt>
                  <c:pt idx="5">
                    <c:v>0.0314568656960821</c:v>
                  </c:pt>
                  <c:pt idx="6">
                    <c:v>0.0490595061796442</c:v>
                  </c:pt>
                  <c:pt idx="7">
                    <c:v>0.0487974633057</c:v>
                  </c:pt>
                </c:numCache>
              </c:numRef>
            </c:minus>
          </c:errBars>
          <c:xVal>
            <c:numRef>
              <c:f>Calculations!$A$116:$A$123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Calculations!$P$116:$P$123</c:f>
              <c:numCache>
                <c:formatCode>0%</c:formatCode>
                <c:ptCount val="8"/>
                <c:pt idx="0">
                  <c:v>0.823766537445962</c:v>
                </c:pt>
                <c:pt idx="1">
                  <c:v>0.731915682632119</c:v>
                </c:pt>
                <c:pt idx="2">
                  <c:v>0.664766698828773</c:v>
                </c:pt>
                <c:pt idx="3">
                  <c:v>0.610057926127877</c:v>
                </c:pt>
                <c:pt idx="4">
                  <c:v>0.609347155027074</c:v>
                </c:pt>
                <c:pt idx="5">
                  <c:v>0.599739727297387</c:v>
                </c:pt>
                <c:pt idx="6">
                  <c:v>0.575951214319806</c:v>
                </c:pt>
                <c:pt idx="7">
                  <c:v>0.640284583134466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Calculations!$B$124</c:f>
              <c:strCache>
                <c:ptCount val="1"/>
                <c:pt idx="0">
                  <c:v>567 + 1 T</c:v>
                </c:pt>
              </c:strCache>
            </c:strRef>
          </c:tx>
          <c:marker>
            <c:symbol val="plus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Calculations!$Q$124:$Q$131</c:f>
                <c:numCache>
                  <c:formatCode>General</c:formatCode>
                  <c:ptCount val="8"/>
                  <c:pt idx="0">
                    <c:v>0.0533868588043249</c:v>
                  </c:pt>
                  <c:pt idx="1">
                    <c:v>0.0200281123581945</c:v>
                  </c:pt>
                  <c:pt idx="2">
                    <c:v>0.0197383991120353</c:v>
                  </c:pt>
                  <c:pt idx="3">
                    <c:v>0.0658448350802678</c:v>
                  </c:pt>
                  <c:pt idx="4">
                    <c:v>0.0437931104699965</c:v>
                  </c:pt>
                  <c:pt idx="5">
                    <c:v>0.0600795529812583</c:v>
                  </c:pt>
                  <c:pt idx="6">
                    <c:v>0.0357726620522063</c:v>
                  </c:pt>
                  <c:pt idx="7">
                    <c:v>0.00997262176760851</c:v>
                  </c:pt>
                </c:numCache>
              </c:numRef>
            </c:plus>
            <c:minus>
              <c:numRef>
                <c:f>Calculations!$Q$124:$Q$131</c:f>
                <c:numCache>
                  <c:formatCode>General</c:formatCode>
                  <c:ptCount val="8"/>
                  <c:pt idx="0">
                    <c:v>0.0533868588043249</c:v>
                  </c:pt>
                  <c:pt idx="1">
                    <c:v>0.0200281123581945</c:v>
                  </c:pt>
                  <c:pt idx="2">
                    <c:v>0.0197383991120353</c:v>
                  </c:pt>
                  <c:pt idx="3">
                    <c:v>0.0658448350802678</c:v>
                  </c:pt>
                  <c:pt idx="4">
                    <c:v>0.0437931104699965</c:v>
                  </c:pt>
                  <c:pt idx="5">
                    <c:v>0.0600795529812583</c:v>
                  </c:pt>
                  <c:pt idx="6">
                    <c:v>0.0357726620522063</c:v>
                  </c:pt>
                  <c:pt idx="7">
                    <c:v>0.00997262176760851</c:v>
                  </c:pt>
                </c:numCache>
              </c:numRef>
            </c:minus>
          </c:errBars>
          <c:xVal>
            <c:numRef>
              <c:f>Calculations!$A$124:$A$131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Calculations!$P$124:$P$131</c:f>
              <c:numCache>
                <c:formatCode>0%</c:formatCode>
                <c:ptCount val="8"/>
                <c:pt idx="0">
                  <c:v>0.823797440537302</c:v>
                </c:pt>
                <c:pt idx="1">
                  <c:v>0.794552815099937</c:v>
                </c:pt>
                <c:pt idx="2">
                  <c:v>0.738793337293507</c:v>
                </c:pt>
                <c:pt idx="3">
                  <c:v>0.700092365906336</c:v>
                </c:pt>
                <c:pt idx="4">
                  <c:v>0.654520607211408</c:v>
                </c:pt>
                <c:pt idx="5">
                  <c:v>0.704961319630674</c:v>
                </c:pt>
                <c:pt idx="6">
                  <c:v>0.184920664897179</c:v>
                </c:pt>
                <c:pt idx="7">
                  <c:v>-0.00419938674532076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Calculations!$B$132</c:f>
              <c:strCache>
                <c:ptCount val="1"/>
                <c:pt idx="0">
                  <c:v>696 + 1 T</c:v>
                </c:pt>
              </c:strCache>
            </c:strRef>
          </c:tx>
          <c:dPt>
            <c:idx val="0"/>
            <c:marker>
              <c:symbol val="dot"/>
              <c:size val="3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Calculations!$Q$132:$Q$139</c:f>
                <c:numCache>
                  <c:formatCode>General</c:formatCode>
                  <c:ptCount val="8"/>
                  <c:pt idx="0">
                    <c:v>0.102985588697488</c:v>
                  </c:pt>
                  <c:pt idx="1">
                    <c:v>0.0819984301151282</c:v>
                  </c:pt>
                  <c:pt idx="2">
                    <c:v>0.124995715484562</c:v>
                  </c:pt>
                  <c:pt idx="3">
                    <c:v>0.0599791120984214</c:v>
                  </c:pt>
                  <c:pt idx="4">
                    <c:v>0.0988397424034904</c:v>
                  </c:pt>
                  <c:pt idx="5">
                    <c:v>0.0514416292969234</c:v>
                  </c:pt>
                  <c:pt idx="6">
                    <c:v>0.032047067507982</c:v>
                  </c:pt>
                  <c:pt idx="7">
                    <c:v>0.0164040390796753</c:v>
                  </c:pt>
                </c:numCache>
              </c:numRef>
            </c:plus>
            <c:minus>
              <c:numRef>
                <c:f>Calculations!$Q$132:$Q$139</c:f>
                <c:numCache>
                  <c:formatCode>General</c:formatCode>
                  <c:ptCount val="8"/>
                  <c:pt idx="0">
                    <c:v>0.102985588697488</c:v>
                  </c:pt>
                  <c:pt idx="1">
                    <c:v>0.0819984301151282</c:v>
                  </c:pt>
                  <c:pt idx="2">
                    <c:v>0.124995715484562</c:v>
                  </c:pt>
                  <c:pt idx="3">
                    <c:v>0.0599791120984214</c:v>
                  </c:pt>
                  <c:pt idx="4">
                    <c:v>0.0988397424034904</c:v>
                  </c:pt>
                  <c:pt idx="5">
                    <c:v>0.0514416292969234</c:v>
                  </c:pt>
                  <c:pt idx="6">
                    <c:v>0.032047067507982</c:v>
                  </c:pt>
                  <c:pt idx="7">
                    <c:v>0.0164040390796753</c:v>
                  </c:pt>
                </c:numCache>
              </c:numRef>
            </c:minus>
          </c:errBars>
          <c:xVal>
            <c:numRef>
              <c:f>Calculations!$A$132:$A$139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Calculations!$P$132:$P$139</c:f>
              <c:numCache>
                <c:formatCode>0%</c:formatCode>
                <c:ptCount val="8"/>
                <c:pt idx="0">
                  <c:v>0.981447844166011</c:v>
                </c:pt>
                <c:pt idx="1">
                  <c:v>0.894232453053054</c:v>
                </c:pt>
                <c:pt idx="2">
                  <c:v>0.772872579687055</c:v>
                </c:pt>
                <c:pt idx="3">
                  <c:v>0.815089636133268</c:v>
                </c:pt>
                <c:pt idx="4">
                  <c:v>0.864294224898964</c:v>
                </c:pt>
                <c:pt idx="5">
                  <c:v>0.605930646595681</c:v>
                </c:pt>
                <c:pt idx="6">
                  <c:v>0.314356546133165</c:v>
                </c:pt>
                <c:pt idx="7">
                  <c:v>0.106711808071201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Calculations!$B$140</c:f>
              <c:strCache>
                <c:ptCount val="1"/>
                <c:pt idx="0">
                  <c:v>399 + 1 T</c:v>
                </c:pt>
              </c:strCache>
            </c:strRef>
          </c:tx>
          <c:marker>
            <c:symbol val="dash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Calculations!$Q$140:$Q$147</c:f>
                <c:numCache>
                  <c:formatCode>General</c:formatCode>
                  <c:ptCount val="8"/>
                  <c:pt idx="0">
                    <c:v>0.113602631091926</c:v>
                  </c:pt>
                  <c:pt idx="1">
                    <c:v>0.103562654600043</c:v>
                  </c:pt>
                  <c:pt idx="2">
                    <c:v>0.159873596230242</c:v>
                  </c:pt>
                  <c:pt idx="3">
                    <c:v>0.0490507828743231</c:v>
                  </c:pt>
                  <c:pt idx="4">
                    <c:v>0.0696814233922282</c:v>
                  </c:pt>
                  <c:pt idx="5">
                    <c:v>0.052860974816306</c:v>
                  </c:pt>
                  <c:pt idx="6">
                    <c:v>0.04254083187016</c:v>
                  </c:pt>
                  <c:pt idx="7">
                    <c:v>0.0240797840435379</c:v>
                  </c:pt>
                </c:numCache>
              </c:numRef>
            </c:plus>
            <c:minus>
              <c:numRef>
                <c:f>Calculations!$Q$140:$Q$147</c:f>
                <c:numCache>
                  <c:formatCode>General</c:formatCode>
                  <c:ptCount val="8"/>
                  <c:pt idx="0">
                    <c:v>0.113602631091926</c:v>
                  </c:pt>
                  <c:pt idx="1">
                    <c:v>0.103562654600043</c:v>
                  </c:pt>
                  <c:pt idx="2">
                    <c:v>0.159873596230242</c:v>
                  </c:pt>
                  <c:pt idx="3">
                    <c:v>0.0490507828743231</c:v>
                  </c:pt>
                  <c:pt idx="4">
                    <c:v>0.0696814233922282</c:v>
                  </c:pt>
                  <c:pt idx="5">
                    <c:v>0.052860974816306</c:v>
                  </c:pt>
                  <c:pt idx="6">
                    <c:v>0.04254083187016</c:v>
                  </c:pt>
                  <c:pt idx="7">
                    <c:v>0.0240797840435379</c:v>
                  </c:pt>
                </c:numCache>
              </c:numRef>
            </c:minus>
          </c:errBars>
          <c:xVal>
            <c:numRef>
              <c:f>Calculations!$A$140:$A$147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Calculations!$P$140:$P$147</c:f>
              <c:numCache>
                <c:formatCode>0%</c:formatCode>
                <c:ptCount val="8"/>
                <c:pt idx="0">
                  <c:v>0.863377433189233</c:v>
                </c:pt>
                <c:pt idx="1">
                  <c:v>0.824940854916853</c:v>
                </c:pt>
                <c:pt idx="2">
                  <c:v>0.649352923604124</c:v>
                </c:pt>
                <c:pt idx="3">
                  <c:v>0.689585314850996</c:v>
                </c:pt>
                <c:pt idx="4">
                  <c:v>0.799655258847727</c:v>
                </c:pt>
                <c:pt idx="5">
                  <c:v>0.703646221410348</c:v>
                </c:pt>
                <c:pt idx="6">
                  <c:v>0.706616351855731</c:v>
                </c:pt>
                <c:pt idx="7">
                  <c:v>0.742693994155882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Calculations!$B$148</c:f>
              <c:strCache>
                <c:ptCount val="1"/>
                <c:pt idx="0">
                  <c:v>359 + 1 T</c:v>
                </c:pt>
              </c:strCache>
            </c:strRef>
          </c:tx>
          <c:marker>
            <c:symbol val="diamond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Calculations!$Q$148:$Q$155</c:f>
                <c:numCache>
                  <c:formatCode>General</c:formatCode>
                  <c:ptCount val="8"/>
                  <c:pt idx="0">
                    <c:v>0.0376922710231248</c:v>
                  </c:pt>
                  <c:pt idx="1">
                    <c:v>0.0342485005440469</c:v>
                  </c:pt>
                  <c:pt idx="2">
                    <c:v>0.0271621696279163</c:v>
                  </c:pt>
                  <c:pt idx="3">
                    <c:v>0.0132932078391584</c:v>
                  </c:pt>
                  <c:pt idx="4">
                    <c:v>0.0213979408290878</c:v>
                  </c:pt>
                  <c:pt idx="5">
                    <c:v>0.0191013225359097</c:v>
                  </c:pt>
                  <c:pt idx="6">
                    <c:v>0.0541383798976763</c:v>
                  </c:pt>
                  <c:pt idx="7">
                    <c:v>0.0359243689123962</c:v>
                  </c:pt>
                </c:numCache>
              </c:numRef>
            </c:plus>
            <c:minus>
              <c:numRef>
                <c:f>Calculations!$Q$148:$Q$155</c:f>
                <c:numCache>
                  <c:formatCode>General</c:formatCode>
                  <c:ptCount val="8"/>
                  <c:pt idx="0">
                    <c:v>0.0376922710231248</c:v>
                  </c:pt>
                  <c:pt idx="1">
                    <c:v>0.0342485005440469</c:v>
                  </c:pt>
                  <c:pt idx="2">
                    <c:v>0.0271621696279163</c:v>
                  </c:pt>
                  <c:pt idx="3">
                    <c:v>0.0132932078391584</c:v>
                  </c:pt>
                  <c:pt idx="4">
                    <c:v>0.0213979408290878</c:v>
                  </c:pt>
                  <c:pt idx="5">
                    <c:v>0.0191013225359097</c:v>
                  </c:pt>
                  <c:pt idx="6">
                    <c:v>0.0541383798976763</c:v>
                  </c:pt>
                  <c:pt idx="7">
                    <c:v>0.0359243689123962</c:v>
                  </c:pt>
                </c:numCache>
              </c:numRef>
            </c:minus>
          </c:errBars>
          <c:xVal>
            <c:numRef>
              <c:f>Calculations!$A$148:$A$155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Calculations!$P$148:$P$155</c:f>
              <c:numCache>
                <c:formatCode>0%</c:formatCode>
                <c:ptCount val="8"/>
                <c:pt idx="0">
                  <c:v>0.781635322920136</c:v>
                </c:pt>
                <c:pt idx="1">
                  <c:v>0.735541645349256</c:v>
                </c:pt>
                <c:pt idx="2">
                  <c:v>0.736108202023809</c:v>
                </c:pt>
                <c:pt idx="3">
                  <c:v>0.733872878416938</c:v>
                </c:pt>
                <c:pt idx="4">
                  <c:v>0.711990056071942</c:v>
                </c:pt>
                <c:pt idx="5">
                  <c:v>0.595275947437275</c:v>
                </c:pt>
                <c:pt idx="6">
                  <c:v>0.419032183852791</c:v>
                </c:pt>
                <c:pt idx="7">
                  <c:v>0.137790016928027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Calculations!$B$156</c:f>
              <c:strCache>
                <c:ptCount val="1"/>
                <c:pt idx="0">
                  <c:v>639 + 1 T</c:v>
                </c:pt>
              </c:strCache>
            </c:strRef>
          </c:tx>
          <c:marker>
            <c:symbol val="squar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Calculations!$Q$156:$Q$163</c:f>
                <c:numCache>
                  <c:formatCode>General</c:formatCode>
                  <c:ptCount val="8"/>
                  <c:pt idx="0">
                    <c:v>0.0288721712951583</c:v>
                  </c:pt>
                  <c:pt idx="1">
                    <c:v>0.0874841617630249</c:v>
                  </c:pt>
                  <c:pt idx="2">
                    <c:v>0.00654599753956391</c:v>
                  </c:pt>
                  <c:pt idx="3">
                    <c:v>0.0378233865347862</c:v>
                  </c:pt>
                  <c:pt idx="4">
                    <c:v>0.043749983044512</c:v>
                  </c:pt>
                  <c:pt idx="5">
                    <c:v>0.0163528796152086</c:v>
                  </c:pt>
                  <c:pt idx="6">
                    <c:v>0.0809747859141079</c:v>
                  </c:pt>
                  <c:pt idx="7">
                    <c:v>0.053243402839414</c:v>
                  </c:pt>
                </c:numCache>
              </c:numRef>
            </c:plus>
            <c:minus>
              <c:numRef>
                <c:f>Calculations!$Q$156:$Q$163</c:f>
                <c:numCache>
                  <c:formatCode>General</c:formatCode>
                  <c:ptCount val="8"/>
                  <c:pt idx="0">
                    <c:v>0.0288721712951583</c:v>
                  </c:pt>
                  <c:pt idx="1">
                    <c:v>0.0874841617630249</c:v>
                  </c:pt>
                  <c:pt idx="2">
                    <c:v>0.00654599753956391</c:v>
                  </c:pt>
                  <c:pt idx="3">
                    <c:v>0.0378233865347862</c:v>
                  </c:pt>
                  <c:pt idx="4">
                    <c:v>0.043749983044512</c:v>
                  </c:pt>
                  <c:pt idx="5">
                    <c:v>0.0163528796152086</c:v>
                  </c:pt>
                  <c:pt idx="6">
                    <c:v>0.0809747859141079</c:v>
                  </c:pt>
                  <c:pt idx="7">
                    <c:v>0.053243402839414</c:v>
                  </c:pt>
                </c:numCache>
              </c:numRef>
            </c:minus>
          </c:errBars>
          <c:xVal>
            <c:numRef>
              <c:f>Calculations!$A$156:$A$163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Calculations!$P$156:$P$163</c:f>
              <c:numCache>
                <c:formatCode>0%</c:formatCode>
                <c:ptCount val="8"/>
                <c:pt idx="0">
                  <c:v>0.841995927659297</c:v>
                </c:pt>
                <c:pt idx="1">
                  <c:v>0.803713864843613</c:v>
                </c:pt>
                <c:pt idx="2">
                  <c:v>0.913505681018291</c:v>
                </c:pt>
                <c:pt idx="3">
                  <c:v>0.763340692847308</c:v>
                </c:pt>
                <c:pt idx="4">
                  <c:v>0.862996295062716</c:v>
                </c:pt>
                <c:pt idx="5">
                  <c:v>0.916317862330162</c:v>
                </c:pt>
                <c:pt idx="6">
                  <c:v>1.16950688967253</c:v>
                </c:pt>
                <c:pt idx="7">
                  <c:v>0.997720038594527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Calculations!$B$164</c:f>
              <c:strCache>
                <c:ptCount val="1"/>
                <c:pt idx="0">
                  <c:v>556 + 1 T</c:v>
                </c:pt>
              </c:strCache>
            </c:strRef>
          </c:tx>
          <c:marker>
            <c:symbol val="triangle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Calculations!$Q$164:$Q$171</c:f>
                <c:numCache>
                  <c:formatCode>General</c:formatCode>
                  <c:ptCount val="8"/>
                  <c:pt idx="0">
                    <c:v>0.0184758721675843</c:v>
                  </c:pt>
                  <c:pt idx="1">
                    <c:v>0.0218774764059917</c:v>
                  </c:pt>
                  <c:pt idx="2">
                    <c:v>0.084507385491138</c:v>
                  </c:pt>
                  <c:pt idx="3">
                    <c:v>0.05707184329416</c:v>
                  </c:pt>
                  <c:pt idx="4">
                    <c:v>0.0558412242456748</c:v>
                  </c:pt>
                  <c:pt idx="5">
                    <c:v>0.038671048353926</c:v>
                  </c:pt>
                  <c:pt idx="6">
                    <c:v>0.0307084840476365</c:v>
                  </c:pt>
                  <c:pt idx="7">
                    <c:v>0.0267804156997262</c:v>
                  </c:pt>
                </c:numCache>
              </c:numRef>
            </c:plus>
            <c:minus>
              <c:numRef>
                <c:f>Calculations!$Q$164:$Q$171</c:f>
                <c:numCache>
                  <c:formatCode>General</c:formatCode>
                  <c:ptCount val="8"/>
                  <c:pt idx="0">
                    <c:v>0.0184758721675843</c:v>
                  </c:pt>
                  <c:pt idx="1">
                    <c:v>0.0218774764059917</c:v>
                  </c:pt>
                  <c:pt idx="2">
                    <c:v>0.084507385491138</c:v>
                  </c:pt>
                  <c:pt idx="3">
                    <c:v>0.05707184329416</c:v>
                  </c:pt>
                  <c:pt idx="4">
                    <c:v>0.0558412242456748</c:v>
                  </c:pt>
                  <c:pt idx="5">
                    <c:v>0.038671048353926</c:v>
                  </c:pt>
                  <c:pt idx="6">
                    <c:v>0.0307084840476365</c:v>
                  </c:pt>
                  <c:pt idx="7">
                    <c:v>0.0267804156997262</c:v>
                  </c:pt>
                </c:numCache>
              </c:numRef>
            </c:minus>
          </c:errBars>
          <c:xVal>
            <c:numRef>
              <c:f>Calculations!$A$164:$A$171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Calculations!$P$164:$P$171</c:f>
              <c:numCache>
                <c:formatCode>0%</c:formatCode>
                <c:ptCount val="8"/>
                <c:pt idx="0">
                  <c:v>0.789240917066404</c:v>
                </c:pt>
                <c:pt idx="1">
                  <c:v>0.664073096112048</c:v>
                </c:pt>
                <c:pt idx="2">
                  <c:v>0.579896508980782</c:v>
                </c:pt>
                <c:pt idx="3">
                  <c:v>0.640658853907352</c:v>
                </c:pt>
                <c:pt idx="4">
                  <c:v>0.658665055127681</c:v>
                </c:pt>
                <c:pt idx="5">
                  <c:v>0.625375558401692</c:v>
                </c:pt>
                <c:pt idx="6">
                  <c:v>0.625124899994163</c:v>
                </c:pt>
                <c:pt idx="7">
                  <c:v>0.928273925001631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Calculations!$B$172</c:f>
              <c:strCache>
                <c:ptCount val="1"/>
                <c:pt idx="0">
                  <c:v>111 + 1 T</c:v>
                </c:pt>
              </c:strCache>
            </c:strRef>
          </c:tx>
          <c:marker>
            <c:symbol val="x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Calculations!$Q$172:$Q$179</c:f>
                <c:numCache>
                  <c:formatCode>General</c:formatCode>
                  <c:ptCount val="8"/>
                  <c:pt idx="0">
                    <c:v>0.0609600491893909</c:v>
                  </c:pt>
                  <c:pt idx="1">
                    <c:v>0.0174873054314166</c:v>
                  </c:pt>
                  <c:pt idx="2">
                    <c:v>0.0452479256723179</c:v>
                  </c:pt>
                  <c:pt idx="3">
                    <c:v>0.0357036721956221</c:v>
                  </c:pt>
                  <c:pt idx="4">
                    <c:v>0.0471188854202822</c:v>
                  </c:pt>
                  <c:pt idx="5">
                    <c:v>0.0463128544942443</c:v>
                  </c:pt>
                  <c:pt idx="6">
                    <c:v>0.0231723195492751</c:v>
                  </c:pt>
                  <c:pt idx="7">
                    <c:v>0.0182710531424049</c:v>
                  </c:pt>
                </c:numCache>
              </c:numRef>
            </c:plus>
            <c:minus>
              <c:numRef>
                <c:f>Calculations!$Q$172:$Q$179</c:f>
                <c:numCache>
                  <c:formatCode>General</c:formatCode>
                  <c:ptCount val="8"/>
                  <c:pt idx="0">
                    <c:v>0.0609600491893909</c:v>
                  </c:pt>
                  <c:pt idx="1">
                    <c:v>0.0174873054314166</c:v>
                  </c:pt>
                  <c:pt idx="2">
                    <c:v>0.0452479256723179</c:v>
                  </c:pt>
                  <c:pt idx="3">
                    <c:v>0.0357036721956221</c:v>
                  </c:pt>
                  <c:pt idx="4">
                    <c:v>0.0471188854202822</c:v>
                  </c:pt>
                  <c:pt idx="5">
                    <c:v>0.0463128544942443</c:v>
                  </c:pt>
                  <c:pt idx="6">
                    <c:v>0.0231723195492751</c:v>
                  </c:pt>
                  <c:pt idx="7">
                    <c:v>0.0182710531424049</c:v>
                  </c:pt>
                </c:numCache>
              </c:numRef>
            </c:minus>
          </c:errBars>
          <c:xVal>
            <c:numRef>
              <c:f>Calculations!$A$172:$A$179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Calculations!$P$172:$P$179</c:f>
              <c:numCache>
                <c:formatCode>0%</c:formatCode>
                <c:ptCount val="8"/>
                <c:pt idx="0">
                  <c:v>0.767701462402956</c:v>
                </c:pt>
                <c:pt idx="1">
                  <c:v>0.728207311671411</c:v>
                </c:pt>
                <c:pt idx="2">
                  <c:v>0.596948148046409</c:v>
                </c:pt>
                <c:pt idx="3">
                  <c:v>0.642135334938005</c:v>
                </c:pt>
                <c:pt idx="4">
                  <c:v>0.680760765435236</c:v>
                </c:pt>
                <c:pt idx="5">
                  <c:v>0.635618216342241</c:v>
                </c:pt>
                <c:pt idx="6">
                  <c:v>0.645984486648148</c:v>
                </c:pt>
                <c:pt idx="7">
                  <c:v>0.705912448108559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Calculations!$B$180</c:f>
              <c:strCache>
                <c:ptCount val="1"/>
                <c:pt idx="0">
                  <c:v>222 + 1 T</c:v>
                </c:pt>
              </c:strCache>
            </c:strRef>
          </c:tx>
          <c:marker>
            <c:symbol val="star"/>
            <c:size val="3"/>
          </c:marker>
          <c:errBars>
            <c:errDir val="y"/>
            <c:errBarType val="both"/>
            <c:errValType val="cust"/>
            <c:noEndCap val="0"/>
            <c:plus>
              <c:numRef>
                <c:f>Calculations!$Q$180:$Q$187</c:f>
                <c:numCache>
                  <c:formatCode>General</c:formatCode>
                  <c:ptCount val="8"/>
                  <c:pt idx="0">
                    <c:v>0.0312230197243743</c:v>
                  </c:pt>
                  <c:pt idx="1">
                    <c:v>0.0561756987233021</c:v>
                  </c:pt>
                  <c:pt idx="2">
                    <c:v>0.0761268886724064</c:v>
                  </c:pt>
                  <c:pt idx="3">
                    <c:v>0.00492127349868045</c:v>
                  </c:pt>
                  <c:pt idx="4">
                    <c:v>0.0202481953708593</c:v>
                  </c:pt>
                  <c:pt idx="5">
                    <c:v>0.0210173212166608</c:v>
                  </c:pt>
                  <c:pt idx="6">
                    <c:v>0.0378561389540869</c:v>
                  </c:pt>
                  <c:pt idx="7">
                    <c:v>0.0174421869984692</c:v>
                  </c:pt>
                </c:numCache>
              </c:numRef>
            </c:plus>
            <c:minus>
              <c:numRef>
                <c:f>Calculations!$Q$180:$Q$186</c:f>
                <c:numCache>
                  <c:formatCode>General</c:formatCode>
                  <c:ptCount val="7"/>
                  <c:pt idx="0">
                    <c:v>0.0312230197243743</c:v>
                  </c:pt>
                  <c:pt idx="1">
                    <c:v>0.0561756987233021</c:v>
                  </c:pt>
                  <c:pt idx="2">
                    <c:v>0.0761268886724064</c:v>
                  </c:pt>
                  <c:pt idx="3">
                    <c:v>0.00492127349868045</c:v>
                  </c:pt>
                  <c:pt idx="4">
                    <c:v>0.0202481953708593</c:v>
                  </c:pt>
                  <c:pt idx="5">
                    <c:v>0.0210173212166608</c:v>
                  </c:pt>
                  <c:pt idx="6">
                    <c:v>0.0378561389540869</c:v>
                  </c:pt>
                </c:numCache>
              </c:numRef>
            </c:minus>
          </c:errBars>
          <c:xVal>
            <c:numRef>
              <c:f>Calculations!$A$180:$A$187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Calculations!$P$180:$P$187</c:f>
              <c:numCache>
                <c:formatCode>0%</c:formatCode>
                <c:ptCount val="8"/>
                <c:pt idx="0">
                  <c:v>0.842222550329118</c:v>
                </c:pt>
                <c:pt idx="1">
                  <c:v>0.768353860997895</c:v>
                </c:pt>
                <c:pt idx="2">
                  <c:v>0.562920410805094</c:v>
                </c:pt>
                <c:pt idx="3">
                  <c:v>0.731888213217595</c:v>
                </c:pt>
                <c:pt idx="4">
                  <c:v>0.681248347543032</c:v>
                </c:pt>
                <c:pt idx="5">
                  <c:v>0.702969787077701</c:v>
                </c:pt>
                <c:pt idx="6">
                  <c:v>0.683593548807999</c:v>
                </c:pt>
                <c:pt idx="7">
                  <c:v>0.795459305779221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Calculations!$B$188</c:f>
              <c:strCache>
                <c:ptCount val="1"/>
                <c:pt idx="0">
                  <c:v>333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Calculations!$Q$188:$Q$195</c:f>
                <c:numCache>
                  <c:formatCode>General</c:formatCode>
                  <c:ptCount val="8"/>
                  <c:pt idx="0">
                    <c:v>0.0264564477769102</c:v>
                  </c:pt>
                  <c:pt idx="1">
                    <c:v>0.0451909657349695</c:v>
                  </c:pt>
                  <c:pt idx="2">
                    <c:v>0.0416507919020848</c:v>
                  </c:pt>
                  <c:pt idx="3">
                    <c:v>0.0468545322460567</c:v>
                  </c:pt>
                  <c:pt idx="4">
                    <c:v>0.10550388976914</c:v>
                  </c:pt>
                  <c:pt idx="5">
                    <c:v>0.0657957355187362</c:v>
                  </c:pt>
                  <c:pt idx="6">
                    <c:v>0.0912356058577487</c:v>
                  </c:pt>
                  <c:pt idx="7">
                    <c:v>0.0747243311543871</c:v>
                  </c:pt>
                </c:numCache>
              </c:numRef>
            </c:plus>
            <c:minus>
              <c:numRef>
                <c:f>Calculations!$Q$188:$Q$195</c:f>
                <c:numCache>
                  <c:formatCode>General</c:formatCode>
                  <c:ptCount val="8"/>
                  <c:pt idx="0">
                    <c:v>0.0264564477769102</c:v>
                  </c:pt>
                  <c:pt idx="1">
                    <c:v>0.0451909657349695</c:v>
                  </c:pt>
                  <c:pt idx="2">
                    <c:v>0.0416507919020848</c:v>
                  </c:pt>
                  <c:pt idx="3">
                    <c:v>0.0468545322460567</c:v>
                  </c:pt>
                  <c:pt idx="4">
                    <c:v>0.10550388976914</c:v>
                  </c:pt>
                  <c:pt idx="5">
                    <c:v>0.0657957355187362</c:v>
                  </c:pt>
                  <c:pt idx="6">
                    <c:v>0.0912356058577487</c:v>
                  </c:pt>
                  <c:pt idx="7">
                    <c:v>0.0747243311543871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Calculations!$P$188:$P$195</c:f>
              <c:numCache>
                <c:formatCode>0%</c:formatCode>
                <c:ptCount val="8"/>
                <c:pt idx="0">
                  <c:v>0.760312189896063</c:v>
                </c:pt>
                <c:pt idx="1">
                  <c:v>0.812195046577826</c:v>
                </c:pt>
                <c:pt idx="2">
                  <c:v>0.66288847761071</c:v>
                </c:pt>
                <c:pt idx="3">
                  <c:v>0.795909117442048</c:v>
                </c:pt>
                <c:pt idx="4">
                  <c:v>0.88509200537027</c:v>
                </c:pt>
                <c:pt idx="5">
                  <c:v>0.771918017532354</c:v>
                </c:pt>
                <c:pt idx="6">
                  <c:v>0.768140973035336</c:v>
                </c:pt>
                <c:pt idx="7">
                  <c:v>0.782239650039659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0515040"/>
        <c:axId val="98390176"/>
      </c:scatterChart>
      <c:valAx>
        <c:axId val="-16051504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390176"/>
        <c:crosses val="autoZero"/>
        <c:crossBetween val="midCat"/>
      </c:valAx>
      <c:valAx>
        <c:axId val="98390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160515040"/>
        <c:crossesAt val="1.0E-5"/>
        <c:crossBetween val="midCat"/>
      </c:valAx>
    </c:plotArea>
    <c:legend>
      <c:legendPos val="r"/>
      <c:layout>
        <c:manualLayout>
          <c:xMode val="edge"/>
          <c:yMode val="edge"/>
          <c:x val="0.873518400218242"/>
          <c:y val="0.0150032080732952"/>
          <c:w val="0.116521040294205"/>
          <c:h val="0.883848766035706"/>
        </c:manualLayout>
      </c:layout>
      <c:overlay val="0"/>
    </c:legend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333</a:t>
            </a:r>
          </a:p>
        </c:rich>
      </c:tx>
      <c:layout>
        <c:manualLayout>
          <c:xMode val="edge"/>
          <c:yMode val="edge"/>
          <c:x val="0.388818675285403"/>
          <c:y val="0.01511470599686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469513420557"/>
          <c:y val="0.088410127682334"/>
          <c:w val="0.740292425520153"/>
          <c:h val="0.809880560702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Calculations!$B$12</c:f>
              <c:strCache>
                <c:ptCount val="1"/>
                <c:pt idx="0">
                  <c:v>1 T</c:v>
                </c:pt>
              </c:strCache>
            </c:strRef>
          </c:tx>
          <c:marker>
            <c:symbol val="square"/>
            <c:size val="3"/>
          </c:marker>
          <c:dPt>
            <c:idx val="0"/>
            <c:marker>
              <c:symbol val="none"/>
            </c:marker>
            <c:bubble3D val="0"/>
            <c:spPr>
              <a:ln w="381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ln>
                <a:solidFill>
                  <a:schemeClr val="tx1"/>
                </a:solidFill>
              </a:ln>
            </c:spPr>
          </c:dPt>
          <c:xVal>
            <c:numRef>
              <c:f>Calculations!$A$197:$A$198</c:f>
              <c:numCache>
                <c:formatCode>General</c:formatCode>
                <c:ptCount val="2"/>
                <c:pt idx="0">
                  <c:v>1.0</c:v>
                </c:pt>
                <c:pt idx="1">
                  <c:v>10000.0</c:v>
                </c:pt>
              </c:numCache>
            </c:numRef>
          </c:xVal>
          <c:yVal>
            <c:numRef>
              <c:f>Calculations!$P$197:$P$198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Calculations!$B$13</c:f>
              <c:strCache>
                <c:ptCount val="1"/>
                <c:pt idx="0">
                  <c:v>Flut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plus>
            <c:minus>
              <c:numRef>
                <c:f>Calculations!$Q$13:$Q$19</c:f>
                <c:numCache>
                  <c:formatCode>General</c:formatCode>
                  <c:ptCount val="7"/>
                  <c:pt idx="0">
                    <c:v>0.0418967177718064</c:v>
                  </c:pt>
                  <c:pt idx="1">
                    <c:v>0.0632777709497158</c:v>
                  </c:pt>
                  <c:pt idx="2">
                    <c:v>0.0121979110741038</c:v>
                  </c:pt>
                  <c:pt idx="3">
                    <c:v>0.0454067647332929</c:v>
                  </c:pt>
                  <c:pt idx="4">
                    <c:v>0.0172452571578248</c:v>
                  </c:pt>
                  <c:pt idx="5">
                    <c:v>0.0149154857940661</c:v>
                  </c:pt>
                  <c:pt idx="6">
                    <c:v>0.00264662988915542</c:v>
                  </c:pt>
                </c:numCache>
              </c:numRef>
            </c:minus>
          </c:errBars>
          <c:xVal>
            <c:numRef>
              <c:f>Calculations!$A$13:$A$19</c:f>
              <c:numCache>
                <c:formatCode>General</c:formatCode>
                <c:ptCount val="7"/>
                <c:pt idx="0">
                  <c:v>10.0</c:v>
                </c:pt>
                <c:pt idx="1">
                  <c:v>30.0</c:v>
                </c:pt>
                <c:pt idx="2">
                  <c:v>100.0</c:v>
                </c:pt>
                <c:pt idx="3">
                  <c:v>300.0</c:v>
                </c:pt>
                <c:pt idx="4">
                  <c:v>1000.0</c:v>
                </c:pt>
                <c:pt idx="5">
                  <c:v>3000.0</c:v>
                </c:pt>
                <c:pt idx="6">
                  <c:v>10000.0</c:v>
                </c:pt>
              </c:numCache>
            </c:numRef>
          </c:xVal>
          <c:yVal>
            <c:numRef>
              <c:f>Calculations!$P$13:$P$19</c:f>
              <c:numCache>
                <c:formatCode>0%</c:formatCode>
                <c:ptCount val="7"/>
                <c:pt idx="0">
                  <c:v>0.68196255232065</c:v>
                </c:pt>
                <c:pt idx="1">
                  <c:v>0.473864568919044</c:v>
                </c:pt>
                <c:pt idx="2">
                  <c:v>0.697489638880209</c:v>
                </c:pt>
                <c:pt idx="3">
                  <c:v>0.5438566371256</c:v>
                </c:pt>
                <c:pt idx="4">
                  <c:v>0.340201831523213</c:v>
                </c:pt>
                <c:pt idx="5">
                  <c:v>0.0268067148983803</c:v>
                </c:pt>
                <c:pt idx="6">
                  <c:v>-0.058386240570265</c:v>
                </c:pt>
              </c:numCache>
            </c:numRef>
          </c:yVal>
          <c:smooth val="0"/>
        </c:ser>
        <c:ser>
          <c:idx val="23"/>
          <c:order val="2"/>
          <c:tx>
            <c:strRef>
              <c:f>Calculations!$B$188</c:f>
              <c:strCache>
                <c:ptCount val="1"/>
                <c:pt idx="0">
                  <c:v>333 + 1 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Calculations!$Q$188:$Q$195</c:f>
                <c:numCache>
                  <c:formatCode>General</c:formatCode>
                  <c:ptCount val="8"/>
                  <c:pt idx="0">
                    <c:v>0.0264564477769102</c:v>
                  </c:pt>
                  <c:pt idx="1">
                    <c:v>0.0451909657349695</c:v>
                  </c:pt>
                  <c:pt idx="2">
                    <c:v>0.0416507919020848</c:v>
                  </c:pt>
                  <c:pt idx="3">
                    <c:v>0.0468545322460567</c:v>
                  </c:pt>
                  <c:pt idx="4">
                    <c:v>0.10550388976914</c:v>
                  </c:pt>
                  <c:pt idx="5">
                    <c:v>0.0657957355187362</c:v>
                  </c:pt>
                  <c:pt idx="6">
                    <c:v>0.0912356058577487</c:v>
                  </c:pt>
                  <c:pt idx="7">
                    <c:v>0.0747243311543871</c:v>
                  </c:pt>
                </c:numCache>
              </c:numRef>
            </c:plus>
            <c:minus>
              <c:numRef>
                <c:f>Calculations!$Q$188:$Q$195</c:f>
                <c:numCache>
                  <c:formatCode>General</c:formatCode>
                  <c:ptCount val="8"/>
                  <c:pt idx="0">
                    <c:v>0.0264564477769102</c:v>
                  </c:pt>
                  <c:pt idx="1">
                    <c:v>0.0451909657349695</c:v>
                  </c:pt>
                  <c:pt idx="2">
                    <c:v>0.0416507919020848</c:v>
                  </c:pt>
                  <c:pt idx="3">
                    <c:v>0.0468545322460567</c:v>
                  </c:pt>
                  <c:pt idx="4">
                    <c:v>0.10550388976914</c:v>
                  </c:pt>
                  <c:pt idx="5">
                    <c:v>0.0657957355187362</c:v>
                  </c:pt>
                  <c:pt idx="6">
                    <c:v>0.0912356058577487</c:v>
                  </c:pt>
                  <c:pt idx="7">
                    <c:v>0.0747243311543871</c:v>
                  </c:pt>
                </c:numCache>
              </c:numRef>
            </c:minus>
          </c:errBars>
          <c:xVal>
            <c:numRef>
              <c:f>Calculations!$A$188:$A$195</c:f>
              <c:numCache>
                <c:formatCode>General</c:formatCode>
                <c:ptCount val="8"/>
                <c:pt idx="0">
                  <c:v>3.0</c:v>
                </c:pt>
                <c:pt idx="1">
                  <c:v>10.0</c:v>
                </c:pt>
                <c:pt idx="2">
                  <c:v>30.0</c:v>
                </c:pt>
                <c:pt idx="3">
                  <c:v>100.0</c:v>
                </c:pt>
                <c:pt idx="4">
                  <c:v>300.0</c:v>
                </c:pt>
                <c:pt idx="5">
                  <c:v>1000.0</c:v>
                </c:pt>
                <c:pt idx="6">
                  <c:v>3000.0</c:v>
                </c:pt>
                <c:pt idx="7">
                  <c:v>10000.0</c:v>
                </c:pt>
              </c:numCache>
            </c:numRef>
          </c:xVal>
          <c:yVal>
            <c:numRef>
              <c:f>Calculations!$P$188:$P$195</c:f>
              <c:numCache>
                <c:formatCode>0%</c:formatCode>
                <c:ptCount val="8"/>
                <c:pt idx="0">
                  <c:v>0.760312189896063</c:v>
                </c:pt>
                <c:pt idx="1">
                  <c:v>0.812195046577826</c:v>
                </c:pt>
                <c:pt idx="2">
                  <c:v>0.66288847761071</c:v>
                </c:pt>
                <c:pt idx="3">
                  <c:v>0.795909117442048</c:v>
                </c:pt>
                <c:pt idx="4">
                  <c:v>0.88509200537027</c:v>
                </c:pt>
                <c:pt idx="5">
                  <c:v>0.771918017532354</c:v>
                </c:pt>
                <c:pt idx="6">
                  <c:v>0.768140973035336</c:v>
                </c:pt>
                <c:pt idx="7">
                  <c:v>0.782239650039659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987680"/>
        <c:axId val="-142929920"/>
      </c:scatterChart>
      <c:valAx>
        <c:axId val="-14298768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142929920"/>
        <c:crosses val="autoZero"/>
        <c:crossBetween val="midCat"/>
      </c:valAx>
      <c:valAx>
        <c:axId val="-142929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Response Relative to 1.0</a:t>
                </a:r>
                <a:r>
                  <a:rPr lang="en-US" baseline="0"/>
                  <a:t> nM T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-142987680"/>
        <c:crossesAt val="1.0E-5"/>
        <c:crossBetween val="midCat"/>
      </c:valAx>
    </c:plotArea>
    <c:plotVisOnly val="1"/>
    <c:dispBlanksAs val="gap"/>
    <c:showDLblsOverMax val="0"/>
  </c:chart>
  <c:printSettings>
    <c:headerFooter>
      <c:oddHeader>&amp;C&amp;F
&amp;Rprinted: &amp;D</c:oddHead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chart" Target="../charts/chart17.xml"/><Relationship Id="rId20" Type="http://schemas.openxmlformats.org/officeDocument/2006/relationships/chart" Target="../charts/chart28.xml"/><Relationship Id="rId21" Type="http://schemas.openxmlformats.org/officeDocument/2006/relationships/chart" Target="../charts/chart29.xml"/><Relationship Id="rId22" Type="http://schemas.openxmlformats.org/officeDocument/2006/relationships/chart" Target="../charts/chart30.xml"/><Relationship Id="rId23" Type="http://schemas.openxmlformats.org/officeDocument/2006/relationships/chart" Target="../charts/chart31.xml"/><Relationship Id="rId24" Type="http://schemas.openxmlformats.org/officeDocument/2006/relationships/chart" Target="../charts/chart32.xml"/><Relationship Id="rId10" Type="http://schemas.openxmlformats.org/officeDocument/2006/relationships/chart" Target="../charts/chart18.xml"/><Relationship Id="rId11" Type="http://schemas.openxmlformats.org/officeDocument/2006/relationships/chart" Target="../charts/chart19.xml"/><Relationship Id="rId12" Type="http://schemas.openxmlformats.org/officeDocument/2006/relationships/chart" Target="../charts/chart20.xml"/><Relationship Id="rId13" Type="http://schemas.openxmlformats.org/officeDocument/2006/relationships/chart" Target="../charts/chart21.xml"/><Relationship Id="rId14" Type="http://schemas.openxmlformats.org/officeDocument/2006/relationships/chart" Target="../charts/chart22.xml"/><Relationship Id="rId15" Type="http://schemas.openxmlformats.org/officeDocument/2006/relationships/chart" Target="../charts/chart23.xml"/><Relationship Id="rId16" Type="http://schemas.openxmlformats.org/officeDocument/2006/relationships/chart" Target="../charts/chart24.xml"/><Relationship Id="rId17" Type="http://schemas.openxmlformats.org/officeDocument/2006/relationships/chart" Target="../charts/chart25.xml"/><Relationship Id="rId18" Type="http://schemas.openxmlformats.org/officeDocument/2006/relationships/chart" Target="../charts/chart26.xml"/><Relationship Id="rId19" Type="http://schemas.openxmlformats.org/officeDocument/2006/relationships/chart" Target="../charts/chart27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<Relationship Id="rId8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14287</xdr:colOff>
      <xdr:row>25</xdr:row>
      <xdr:rowOff>9525</xdr:rowOff>
    </xdr:from>
    <xdr:to>
      <xdr:col>104</xdr:col>
      <xdr:colOff>357187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104</xdr:col>
      <xdr:colOff>342900</xdr:colOff>
      <xdr:row>25</xdr:row>
      <xdr:rowOff>19050</xdr:rowOff>
    </xdr:from>
    <xdr:to>
      <xdr:col>111</xdr:col>
      <xdr:colOff>428625</xdr:colOff>
      <xdr:row>37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98</xdr:col>
      <xdr:colOff>0</xdr:colOff>
      <xdr:row>38</xdr:row>
      <xdr:rowOff>0</xdr:rowOff>
    </xdr:from>
    <xdr:to>
      <xdr:col>104</xdr:col>
      <xdr:colOff>342900</xdr:colOff>
      <xdr:row>52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104</xdr:col>
      <xdr:colOff>352425</xdr:colOff>
      <xdr:row>37</xdr:row>
      <xdr:rowOff>180975</xdr:rowOff>
    </xdr:from>
    <xdr:to>
      <xdr:col>111</xdr:col>
      <xdr:colOff>438150</xdr:colOff>
      <xdr:row>52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23018</xdr:colOff>
      <xdr:row>0</xdr:row>
      <xdr:rowOff>31749</xdr:rowOff>
    </xdr:from>
    <xdr:to>
      <xdr:col>14</xdr:col>
      <xdr:colOff>627063</xdr:colOff>
      <xdr:row>31</xdr:row>
      <xdr:rowOff>7938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23018</xdr:colOff>
      <xdr:row>31</xdr:row>
      <xdr:rowOff>55562</xdr:rowOff>
    </xdr:from>
    <xdr:to>
      <xdr:col>15</xdr:col>
      <xdr:colOff>7938</xdr:colOff>
      <xdr:row>62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39688</xdr:colOff>
      <xdr:row>62</xdr:row>
      <xdr:rowOff>55562</xdr:rowOff>
    </xdr:from>
    <xdr:to>
      <xdr:col>15</xdr:col>
      <xdr:colOff>8733</xdr:colOff>
      <xdr:row>93</xdr:row>
      <xdr:rowOff>31751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23813</xdr:colOff>
      <xdr:row>0</xdr:row>
      <xdr:rowOff>31750</xdr:rowOff>
    </xdr:from>
    <xdr:to>
      <xdr:col>29</xdr:col>
      <xdr:colOff>627858</xdr:colOff>
      <xdr:row>31</xdr:row>
      <xdr:rowOff>7939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105</xdr:row>
      <xdr:rowOff>0</xdr:rowOff>
    </xdr:from>
    <xdr:to>
      <xdr:col>27</xdr:col>
      <xdr:colOff>566738</xdr:colOff>
      <xdr:row>126</xdr:row>
      <xdr:rowOff>7938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105</xdr:row>
      <xdr:rowOff>0</xdr:rowOff>
    </xdr:from>
    <xdr:to>
      <xdr:col>20</xdr:col>
      <xdr:colOff>566738</xdr:colOff>
      <xdr:row>126</xdr:row>
      <xdr:rowOff>7938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105</xdr:row>
      <xdr:rowOff>0</xdr:rowOff>
    </xdr:from>
    <xdr:to>
      <xdr:col>13</xdr:col>
      <xdr:colOff>566738</xdr:colOff>
      <xdr:row>126</xdr:row>
      <xdr:rowOff>7938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6</xdr:col>
      <xdr:colOff>566738</xdr:colOff>
      <xdr:row>126</xdr:row>
      <xdr:rowOff>7938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84</xdr:row>
      <xdr:rowOff>0</xdr:rowOff>
    </xdr:from>
    <xdr:to>
      <xdr:col>27</xdr:col>
      <xdr:colOff>566738</xdr:colOff>
      <xdr:row>105</xdr:row>
      <xdr:rowOff>7938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84</xdr:row>
      <xdr:rowOff>0</xdr:rowOff>
    </xdr:from>
    <xdr:to>
      <xdr:col>20</xdr:col>
      <xdr:colOff>566738</xdr:colOff>
      <xdr:row>105</xdr:row>
      <xdr:rowOff>7938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84</xdr:row>
      <xdr:rowOff>0</xdr:rowOff>
    </xdr:from>
    <xdr:to>
      <xdr:col>13</xdr:col>
      <xdr:colOff>566738</xdr:colOff>
      <xdr:row>105</xdr:row>
      <xdr:rowOff>7938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6</xdr:col>
      <xdr:colOff>566738</xdr:colOff>
      <xdr:row>105</xdr:row>
      <xdr:rowOff>7938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63</xdr:row>
      <xdr:rowOff>0</xdr:rowOff>
    </xdr:from>
    <xdr:to>
      <xdr:col>27</xdr:col>
      <xdr:colOff>566738</xdr:colOff>
      <xdr:row>84</xdr:row>
      <xdr:rowOff>7938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63</xdr:row>
      <xdr:rowOff>0</xdr:rowOff>
    </xdr:from>
    <xdr:to>
      <xdr:col>20</xdr:col>
      <xdr:colOff>566738</xdr:colOff>
      <xdr:row>84</xdr:row>
      <xdr:rowOff>7938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566738</xdr:colOff>
      <xdr:row>84</xdr:row>
      <xdr:rowOff>7938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6</xdr:col>
      <xdr:colOff>566738</xdr:colOff>
      <xdr:row>84</xdr:row>
      <xdr:rowOff>7938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0</xdr:colOff>
      <xdr:row>42</xdr:row>
      <xdr:rowOff>0</xdr:rowOff>
    </xdr:from>
    <xdr:to>
      <xdr:col>27</xdr:col>
      <xdr:colOff>566738</xdr:colOff>
      <xdr:row>63</xdr:row>
      <xdr:rowOff>7938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20</xdr:col>
      <xdr:colOff>566738</xdr:colOff>
      <xdr:row>63</xdr:row>
      <xdr:rowOff>7938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13</xdr:col>
      <xdr:colOff>566738</xdr:colOff>
      <xdr:row>63</xdr:row>
      <xdr:rowOff>7938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566738</xdr:colOff>
      <xdr:row>63</xdr:row>
      <xdr:rowOff>7938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27</xdr:col>
      <xdr:colOff>566738</xdr:colOff>
      <xdr:row>42</xdr:row>
      <xdr:rowOff>7938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20</xdr:col>
      <xdr:colOff>566738</xdr:colOff>
      <xdr:row>42</xdr:row>
      <xdr:rowOff>7938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566738</xdr:colOff>
      <xdr:row>42</xdr:row>
      <xdr:rowOff>7938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566738</xdr:colOff>
      <xdr:row>42</xdr:row>
      <xdr:rowOff>7938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27</xdr:col>
      <xdr:colOff>566738</xdr:colOff>
      <xdr:row>21</xdr:row>
      <xdr:rowOff>7938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20</xdr:col>
      <xdr:colOff>566738</xdr:colOff>
      <xdr:row>21</xdr:row>
      <xdr:rowOff>7938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566738</xdr:colOff>
      <xdr:row>21</xdr:row>
      <xdr:rowOff>7938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570357</xdr:colOff>
      <xdr:row>21</xdr:row>
      <xdr:rowOff>4572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17.33203125" bestFit="1" customWidth="1"/>
    <col min="2" max="2" width="9.6640625" bestFit="1" customWidth="1"/>
  </cols>
  <sheetData>
    <row r="1" spans="1:11" x14ac:dyDescent="0.2">
      <c r="A1" t="s">
        <v>14</v>
      </c>
      <c r="B1" t="s">
        <v>59</v>
      </c>
    </row>
    <row r="2" spans="1:11" x14ac:dyDescent="0.2">
      <c r="A2" t="s">
        <v>15</v>
      </c>
      <c r="B2" s="11">
        <v>42411</v>
      </c>
      <c r="C2" t="s">
        <v>60</v>
      </c>
    </row>
    <row r="3" spans="1:11" x14ac:dyDescent="0.2">
      <c r="A3" t="s">
        <v>16</v>
      </c>
      <c r="B3" s="11">
        <v>42408</v>
      </c>
    </row>
    <row r="4" spans="1:11" x14ac:dyDescent="0.2">
      <c r="A4" t="s">
        <v>17</v>
      </c>
      <c r="B4" s="11">
        <v>42408</v>
      </c>
    </row>
    <row r="5" spans="1:11" x14ac:dyDescent="0.2">
      <c r="A5" t="s">
        <v>20</v>
      </c>
      <c r="B5" s="12">
        <v>10000</v>
      </c>
    </row>
    <row r="6" spans="1:11" x14ac:dyDescent="0.2">
      <c r="A6" t="s">
        <v>18</v>
      </c>
      <c r="B6" s="11" t="s">
        <v>53</v>
      </c>
    </row>
    <row r="7" spans="1:11" x14ac:dyDescent="0.2">
      <c r="A7" t="s">
        <v>19</v>
      </c>
      <c r="B7" t="s">
        <v>54</v>
      </c>
    </row>
    <row r="8" spans="1:11" x14ac:dyDescent="0.2">
      <c r="A8" t="s">
        <v>37</v>
      </c>
      <c r="B8" t="s">
        <v>98</v>
      </c>
    </row>
    <row r="9" spans="1:11" x14ac:dyDescent="0.2">
      <c r="A9" s="1" t="s">
        <v>0</v>
      </c>
    </row>
    <row r="10" spans="1:11" x14ac:dyDescent="0.2">
      <c r="A10" s="1" t="s">
        <v>39</v>
      </c>
      <c r="B10" s="166" t="s">
        <v>1</v>
      </c>
      <c r="C10" s="166"/>
      <c r="D10" s="167" t="s">
        <v>2</v>
      </c>
      <c r="E10" s="167"/>
      <c r="F10" s="167" t="s">
        <v>3</v>
      </c>
      <c r="G10" s="167"/>
      <c r="H10" s="167" t="s">
        <v>4</v>
      </c>
      <c r="I10" s="167"/>
    </row>
    <row r="11" spans="1:11" x14ac:dyDescent="0.2">
      <c r="A11" s="1" t="s">
        <v>5</v>
      </c>
      <c r="B11" s="2">
        <v>1.0000000000000001E-5</v>
      </c>
      <c r="C11" s="3" t="s">
        <v>6</v>
      </c>
      <c r="D11" s="4">
        <v>1</v>
      </c>
      <c r="E11" s="97" t="s">
        <v>99</v>
      </c>
      <c r="F11" s="136">
        <v>12.2895416000983</v>
      </c>
      <c r="G11" s="136" t="s">
        <v>100</v>
      </c>
      <c r="H11" s="137">
        <v>12.2895416000983</v>
      </c>
      <c r="I11" s="138" t="s">
        <v>101</v>
      </c>
      <c r="K11" t="s">
        <v>56</v>
      </c>
    </row>
    <row r="12" spans="1:11" x14ac:dyDescent="0.2">
      <c r="A12" s="1" t="s">
        <v>7</v>
      </c>
      <c r="B12" s="5">
        <v>1E-4</v>
      </c>
      <c r="C12" s="6" t="s">
        <v>102</v>
      </c>
      <c r="D12" s="7">
        <v>10</v>
      </c>
      <c r="E12" s="6" t="s">
        <v>103</v>
      </c>
      <c r="F12" s="139">
        <v>38.834951456310698</v>
      </c>
      <c r="G12" s="139" t="str">
        <f>G11</f>
        <v>467 + 1 T</v>
      </c>
      <c r="H12" s="140">
        <v>38.834951456310698</v>
      </c>
      <c r="I12" s="141" t="str">
        <f>I11</f>
        <v>693 + 1 T</v>
      </c>
    </row>
    <row r="13" spans="1:11" x14ac:dyDescent="0.2">
      <c r="A13" s="1" t="s">
        <v>8</v>
      </c>
      <c r="B13" s="5">
        <v>1E-3</v>
      </c>
      <c r="C13" s="6" t="str">
        <f>C12</f>
        <v>T</v>
      </c>
      <c r="D13" s="7">
        <v>30</v>
      </c>
      <c r="E13" s="6" t="str">
        <f t="shared" ref="E13:E18" si="0">E12</f>
        <v>Flut + 1 T</v>
      </c>
      <c r="F13" s="139">
        <v>122.895416000983</v>
      </c>
      <c r="G13" s="139" t="str">
        <f t="shared" ref="G13:G18" si="1">G12</f>
        <v>467 + 1 T</v>
      </c>
      <c r="H13" s="140">
        <v>122.895416000983</v>
      </c>
      <c r="I13" s="141" t="str">
        <f t="shared" ref="I13:I18" si="2">I12</f>
        <v>693 + 1 T</v>
      </c>
    </row>
    <row r="14" spans="1:11" x14ac:dyDescent="0.2">
      <c r="A14" s="1" t="s">
        <v>9</v>
      </c>
      <c r="B14" s="5">
        <v>0.01</v>
      </c>
      <c r="C14" s="6" t="str">
        <f t="shared" ref="C14:C18" si="3">C13</f>
        <v>T</v>
      </c>
      <c r="D14" s="7">
        <v>100</v>
      </c>
      <c r="E14" s="6" t="str">
        <f t="shared" si="0"/>
        <v>Flut + 1 T</v>
      </c>
      <c r="F14" s="139">
        <v>388.34951456310699</v>
      </c>
      <c r="G14" s="139" t="str">
        <f t="shared" si="1"/>
        <v>467 + 1 T</v>
      </c>
      <c r="H14" s="140">
        <v>388.34951456310699</v>
      </c>
      <c r="I14" s="141" t="str">
        <f t="shared" si="2"/>
        <v>693 + 1 T</v>
      </c>
    </row>
    <row r="15" spans="1:11" x14ac:dyDescent="0.2">
      <c r="A15" s="1" t="s">
        <v>10</v>
      </c>
      <c r="B15" s="5">
        <v>0.1</v>
      </c>
      <c r="C15" s="6" t="str">
        <f t="shared" si="3"/>
        <v>T</v>
      </c>
      <c r="D15" s="7">
        <v>300</v>
      </c>
      <c r="E15" s="6" t="str">
        <f t="shared" si="0"/>
        <v>Flut + 1 T</v>
      </c>
      <c r="F15" s="139">
        <v>1228.95416000983</v>
      </c>
      <c r="G15" s="139" t="str">
        <f t="shared" si="1"/>
        <v>467 + 1 T</v>
      </c>
      <c r="H15" s="140">
        <v>1228.95416000983</v>
      </c>
      <c r="I15" s="141" t="str">
        <f t="shared" si="2"/>
        <v>693 + 1 T</v>
      </c>
    </row>
    <row r="16" spans="1:11" x14ac:dyDescent="0.2">
      <c r="A16" s="1" t="s">
        <v>11</v>
      </c>
      <c r="B16" s="5">
        <v>1</v>
      </c>
      <c r="C16" s="6" t="str">
        <f t="shared" si="3"/>
        <v>T</v>
      </c>
      <c r="D16" s="7">
        <v>1000</v>
      </c>
      <c r="E16" s="6" t="str">
        <f t="shared" si="0"/>
        <v>Flut + 1 T</v>
      </c>
      <c r="F16" s="139">
        <v>3883.49514563107</v>
      </c>
      <c r="G16" s="139" t="str">
        <f t="shared" si="1"/>
        <v>467 + 1 T</v>
      </c>
      <c r="H16" s="140">
        <v>3883.49514563107</v>
      </c>
      <c r="I16" s="141" t="str">
        <f t="shared" si="2"/>
        <v>693 + 1 T</v>
      </c>
    </row>
    <row r="17" spans="1:9" x14ac:dyDescent="0.2">
      <c r="A17" s="1" t="s">
        <v>12</v>
      </c>
      <c r="B17" s="5">
        <v>10</v>
      </c>
      <c r="C17" s="6" t="str">
        <f t="shared" si="3"/>
        <v>T</v>
      </c>
      <c r="D17" s="7">
        <v>3000</v>
      </c>
      <c r="E17" s="6" t="str">
        <f t="shared" si="0"/>
        <v>Flut + 1 T</v>
      </c>
      <c r="F17" s="139">
        <v>12289.541600098315</v>
      </c>
      <c r="G17" s="139" t="str">
        <f t="shared" si="1"/>
        <v>467 + 1 T</v>
      </c>
      <c r="H17" s="140">
        <v>12289.541600098315</v>
      </c>
      <c r="I17" s="141" t="str">
        <f t="shared" si="2"/>
        <v>693 + 1 T</v>
      </c>
    </row>
    <row r="18" spans="1:9" x14ac:dyDescent="0.2">
      <c r="A18" s="1" t="s">
        <v>13</v>
      </c>
      <c r="B18" s="8">
        <v>100</v>
      </c>
      <c r="C18" s="9" t="str">
        <f t="shared" si="3"/>
        <v>T</v>
      </c>
      <c r="D18" s="10">
        <v>10000</v>
      </c>
      <c r="E18" s="9" t="str">
        <f t="shared" si="0"/>
        <v>Flut + 1 T</v>
      </c>
      <c r="F18" s="142">
        <v>38834.951456310679</v>
      </c>
      <c r="G18" s="142" t="str">
        <f t="shared" si="1"/>
        <v>467 + 1 T</v>
      </c>
      <c r="H18" s="143">
        <v>38834.951456310679</v>
      </c>
      <c r="I18" s="144" t="str">
        <f t="shared" si="2"/>
        <v>693 + 1 T</v>
      </c>
    </row>
    <row r="20" spans="1:9" x14ac:dyDescent="0.2">
      <c r="A20" s="1" t="s">
        <v>40</v>
      </c>
      <c r="B20" s="166" t="s">
        <v>1</v>
      </c>
      <c r="C20" s="166"/>
      <c r="D20" s="167" t="s">
        <v>2</v>
      </c>
      <c r="E20" s="167"/>
      <c r="F20" s="167" t="s">
        <v>3</v>
      </c>
      <c r="G20" s="167"/>
      <c r="H20" s="167" t="s">
        <v>4</v>
      </c>
      <c r="I20" s="167"/>
    </row>
    <row r="21" spans="1:9" x14ac:dyDescent="0.2">
      <c r="A21" s="1" t="s">
        <v>5</v>
      </c>
      <c r="B21" s="2">
        <v>3</v>
      </c>
      <c r="C21" s="3" t="s">
        <v>104</v>
      </c>
      <c r="D21" s="4">
        <v>3</v>
      </c>
      <c r="E21" s="3" t="s">
        <v>105</v>
      </c>
      <c r="F21" s="4">
        <v>3</v>
      </c>
      <c r="G21" s="4" t="s">
        <v>106</v>
      </c>
      <c r="H21" s="2">
        <v>3</v>
      </c>
      <c r="I21" s="3" t="s">
        <v>123</v>
      </c>
    </row>
    <row r="22" spans="1:9" x14ac:dyDescent="0.2">
      <c r="A22" s="1" t="s">
        <v>7</v>
      </c>
      <c r="B22" s="5">
        <v>10</v>
      </c>
      <c r="C22" s="6" t="str">
        <f>C21</f>
        <v>854 + 1 T</v>
      </c>
      <c r="D22" s="7">
        <v>10</v>
      </c>
      <c r="E22" s="6" t="str">
        <f>E21</f>
        <v>956 + 1 T</v>
      </c>
      <c r="F22" s="7">
        <v>10</v>
      </c>
      <c r="G22" s="6" t="str">
        <f>G21</f>
        <v>863 + 1 T</v>
      </c>
      <c r="H22" s="5">
        <v>10</v>
      </c>
      <c r="I22" s="6" t="str">
        <f>I21</f>
        <v>698 + 1 T</v>
      </c>
    </row>
    <row r="23" spans="1:9" x14ac:dyDescent="0.2">
      <c r="A23" s="1" t="s">
        <v>8</v>
      </c>
      <c r="B23" s="5">
        <v>30</v>
      </c>
      <c r="C23" s="6" t="str">
        <f t="shared" ref="C23:C28" si="4">C22</f>
        <v>854 + 1 T</v>
      </c>
      <c r="D23" s="7">
        <v>30</v>
      </c>
      <c r="E23" s="6" t="str">
        <f t="shared" ref="E23:E28" si="5">E22</f>
        <v>956 + 1 T</v>
      </c>
      <c r="F23" s="7">
        <v>30</v>
      </c>
      <c r="G23" s="6" t="str">
        <f t="shared" ref="G23:G28" si="6">G22</f>
        <v>863 + 1 T</v>
      </c>
      <c r="H23" s="5">
        <v>30</v>
      </c>
      <c r="I23" s="6" t="str">
        <f t="shared" ref="I23:I28" si="7">I22</f>
        <v>698 + 1 T</v>
      </c>
    </row>
    <row r="24" spans="1:9" x14ac:dyDescent="0.2">
      <c r="A24" s="1" t="s">
        <v>9</v>
      </c>
      <c r="B24" s="5">
        <v>100</v>
      </c>
      <c r="C24" s="6" t="str">
        <f t="shared" si="4"/>
        <v>854 + 1 T</v>
      </c>
      <c r="D24" s="7">
        <v>100</v>
      </c>
      <c r="E24" s="6" t="str">
        <f t="shared" si="5"/>
        <v>956 + 1 T</v>
      </c>
      <c r="F24" s="7">
        <v>100</v>
      </c>
      <c r="G24" s="6" t="str">
        <f t="shared" si="6"/>
        <v>863 + 1 T</v>
      </c>
      <c r="H24" s="5">
        <v>100</v>
      </c>
      <c r="I24" s="6" t="str">
        <f t="shared" si="7"/>
        <v>698 + 1 T</v>
      </c>
    </row>
    <row r="25" spans="1:9" x14ac:dyDescent="0.2">
      <c r="A25" s="1" t="s">
        <v>10</v>
      </c>
      <c r="B25" s="5">
        <v>300</v>
      </c>
      <c r="C25" s="6" t="str">
        <f t="shared" si="4"/>
        <v>854 + 1 T</v>
      </c>
      <c r="D25" s="7">
        <v>300</v>
      </c>
      <c r="E25" s="6" t="str">
        <f t="shared" si="5"/>
        <v>956 + 1 T</v>
      </c>
      <c r="F25" s="7">
        <v>300</v>
      </c>
      <c r="G25" s="6" t="str">
        <f t="shared" si="6"/>
        <v>863 + 1 T</v>
      </c>
      <c r="H25" s="5">
        <v>300</v>
      </c>
      <c r="I25" s="6" t="str">
        <f t="shared" si="7"/>
        <v>698 + 1 T</v>
      </c>
    </row>
    <row r="26" spans="1:9" x14ac:dyDescent="0.2">
      <c r="A26" s="1" t="s">
        <v>11</v>
      </c>
      <c r="B26" s="5">
        <v>1000</v>
      </c>
      <c r="C26" s="6" t="str">
        <f t="shared" si="4"/>
        <v>854 + 1 T</v>
      </c>
      <c r="D26" s="7">
        <v>1000</v>
      </c>
      <c r="E26" s="6" t="str">
        <f t="shared" si="5"/>
        <v>956 + 1 T</v>
      </c>
      <c r="F26" s="7">
        <v>1000</v>
      </c>
      <c r="G26" s="6" t="str">
        <f t="shared" si="6"/>
        <v>863 + 1 T</v>
      </c>
      <c r="H26" s="5">
        <v>1000</v>
      </c>
      <c r="I26" s="6" t="str">
        <f t="shared" si="7"/>
        <v>698 + 1 T</v>
      </c>
    </row>
    <row r="27" spans="1:9" x14ac:dyDescent="0.2">
      <c r="A27" s="1" t="s">
        <v>12</v>
      </c>
      <c r="B27" s="5">
        <v>3000</v>
      </c>
      <c r="C27" s="6" t="str">
        <f t="shared" si="4"/>
        <v>854 + 1 T</v>
      </c>
      <c r="D27" s="7">
        <v>3000</v>
      </c>
      <c r="E27" s="6" t="str">
        <f t="shared" si="5"/>
        <v>956 + 1 T</v>
      </c>
      <c r="F27" s="7">
        <v>3000</v>
      </c>
      <c r="G27" s="6" t="str">
        <f t="shared" si="6"/>
        <v>863 + 1 T</v>
      </c>
      <c r="H27" s="5">
        <v>3000</v>
      </c>
      <c r="I27" s="6" t="str">
        <f t="shared" si="7"/>
        <v>698 + 1 T</v>
      </c>
    </row>
    <row r="28" spans="1:9" x14ac:dyDescent="0.2">
      <c r="A28" s="1" t="s">
        <v>13</v>
      </c>
      <c r="B28" s="8">
        <v>10000</v>
      </c>
      <c r="C28" s="9" t="str">
        <f t="shared" si="4"/>
        <v>854 + 1 T</v>
      </c>
      <c r="D28" s="10">
        <v>10000</v>
      </c>
      <c r="E28" s="9" t="str">
        <f t="shared" si="5"/>
        <v>956 + 1 T</v>
      </c>
      <c r="F28" s="10">
        <v>10000</v>
      </c>
      <c r="G28" s="9" t="str">
        <f t="shared" si="6"/>
        <v>863 + 1 T</v>
      </c>
      <c r="H28" s="8">
        <v>10000</v>
      </c>
      <c r="I28" s="9" t="str">
        <f t="shared" si="7"/>
        <v>698 + 1 T</v>
      </c>
    </row>
    <row r="30" spans="1:9" x14ac:dyDescent="0.2">
      <c r="A30" s="1" t="s">
        <v>41</v>
      </c>
      <c r="B30" s="166" t="s">
        <v>1</v>
      </c>
      <c r="C30" s="166"/>
      <c r="D30" s="167" t="s">
        <v>2</v>
      </c>
      <c r="E30" s="167"/>
      <c r="F30" s="167" t="s">
        <v>3</v>
      </c>
      <c r="G30" s="167"/>
      <c r="H30" s="167" t="s">
        <v>4</v>
      </c>
      <c r="I30" s="167"/>
    </row>
    <row r="31" spans="1:9" x14ac:dyDescent="0.2">
      <c r="A31" s="1" t="s">
        <v>5</v>
      </c>
      <c r="B31" s="2">
        <v>3</v>
      </c>
      <c r="C31" s="3" t="s">
        <v>107</v>
      </c>
      <c r="D31" s="4">
        <v>3</v>
      </c>
      <c r="E31" s="3" t="s">
        <v>108</v>
      </c>
      <c r="F31" s="4">
        <v>3</v>
      </c>
      <c r="G31" s="4" t="s">
        <v>109</v>
      </c>
      <c r="H31" s="2">
        <v>3</v>
      </c>
      <c r="I31" s="3" t="s">
        <v>110</v>
      </c>
    </row>
    <row r="32" spans="1:9" x14ac:dyDescent="0.2">
      <c r="A32" s="1" t="s">
        <v>7</v>
      </c>
      <c r="B32" s="5">
        <v>10</v>
      </c>
      <c r="C32" s="6" t="str">
        <f>C31</f>
        <v>494 + 1 T</v>
      </c>
      <c r="D32" s="7">
        <v>10</v>
      </c>
      <c r="E32" s="6" t="str">
        <f>E31</f>
        <v>983 + 1 T</v>
      </c>
      <c r="F32" s="7">
        <v>10</v>
      </c>
      <c r="G32" s="6" t="str">
        <f>G31</f>
        <v>848 + 1 T</v>
      </c>
      <c r="H32" s="5">
        <v>10</v>
      </c>
      <c r="I32" s="6" t="str">
        <f>I31</f>
        <v>465 + 1 T</v>
      </c>
    </row>
    <row r="33" spans="1:9" x14ac:dyDescent="0.2">
      <c r="A33" s="1" t="s">
        <v>8</v>
      </c>
      <c r="B33" s="5">
        <v>30</v>
      </c>
      <c r="C33" s="6" t="str">
        <f t="shared" ref="C33:C38" si="8">C32</f>
        <v>494 + 1 T</v>
      </c>
      <c r="D33" s="7">
        <v>30</v>
      </c>
      <c r="E33" s="6" t="str">
        <f t="shared" ref="E33:E38" si="9">E32</f>
        <v>983 + 1 T</v>
      </c>
      <c r="F33" s="7">
        <v>30</v>
      </c>
      <c r="G33" s="6" t="str">
        <f t="shared" ref="G33:G38" si="10">G32</f>
        <v>848 + 1 T</v>
      </c>
      <c r="H33" s="5">
        <v>30</v>
      </c>
      <c r="I33" s="6" t="str">
        <f t="shared" ref="I33:I38" si="11">I32</f>
        <v>465 + 1 T</v>
      </c>
    </row>
    <row r="34" spans="1:9" x14ac:dyDescent="0.2">
      <c r="A34" s="1" t="s">
        <v>9</v>
      </c>
      <c r="B34" s="5">
        <v>100</v>
      </c>
      <c r="C34" s="6" t="str">
        <f t="shared" si="8"/>
        <v>494 + 1 T</v>
      </c>
      <c r="D34" s="7">
        <v>100</v>
      </c>
      <c r="E34" s="6" t="str">
        <f t="shared" si="9"/>
        <v>983 + 1 T</v>
      </c>
      <c r="F34" s="7">
        <v>100</v>
      </c>
      <c r="G34" s="6" t="str">
        <f t="shared" si="10"/>
        <v>848 + 1 T</v>
      </c>
      <c r="H34" s="5">
        <v>100</v>
      </c>
      <c r="I34" s="6" t="str">
        <f t="shared" si="11"/>
        <v>465 + 1 T</v>
      </c>
    </row>
    <row r="35" spans="1:9" x14ac:dyDescent="0.2">
      <c r="A35" s="1" t="s">
        <v>10</v>
      </c>
      <c r="B35" s="5">
        <v>300</v>
      </c>
      <c r="C35" s="6" t="str">
        <f t="shared" si="8"/>
        <v>494 + 1 T</v>
      </c>
      <c r="D35" s="7">
        <v>300</v>
      </c>
      <c r="E35" s="6" t="str">
        <f t="shared" si="9"/>
        <v>983 + 1 T</v>
      </c>
      <c r="F35" s="7">
        <v>300</v>
      </c>
      <c r="G35" s="6" t="str">
        <f t="shared" si="10"/>
        <v>848 + 1 T</v>
      </c>
      <c r="H35" s="5">
        <v>300</v>
      </c>
      <c r="I35" s="6" t="str">
        <f t="shared" si="11"/>
        <v>465 + 1 T</v>
      </c>
    </row>
    <row r="36" spans="1:9" x14ac:dyDescent="0.2">
      <c r="A36" s="1" t="s">
        <v>11</v>
      </c>
      <c r="B36" s="5">
        <v>1000</v>
      </c>
      <c r="C36" s="6" t="str">
        <f t="shared" si="8"/>
        <v>494 + 1 T</v>
      </c>
      <c r="D36" s="7">
        <v>1000</v>
      </c>
      <c r="E36" s="6" t="str">
        <f t="shared" si="9"/>
        <v>983 + 1 T</v>
      </c>
      <c r="F36" s="7">
        <v>1000</v>
      </c>
      <c r="G36" s="6" t="str">
        <f t="shared" si="10"/>
        <v>848 + 1 T</v>
      </c>
      <c r="H36" s="5">
        <v>1000</v>
      </c>
      <c r="I36" s="6" t="str">
        <f t="shared" si="11"/>
        <v>465 + 1 T</v>
      </c>
    </row>
    <row r="37" spans="1:9" x14ac:dyDescent="0.2">
      <c r="A37" s="1" t="s">
        <v>12</v>
      </c>
      <c r="B37" s="5">
        <v>3000</v>
      </c>
      <c r="C37" s="6" t="str">
        <f t="shared" si="8"/>
        <v>494 + 1 T</v>
      </c>
      <c r="D37" s="7">
        <v>3000</v>
      </c>
      <c r="E37" s="6" t="str">
        <f t="shared" si="9"/>
        <v>983 + 1 T</v>
      </c>
      <c r="F37" s="7">
        <v>3000</v>
      </c>
      <c r="G37" s="6" t="str">
        <f t="shared" si="10"/>
        <v>848 + 1 T</v>
      </c>
      <c r="H37" s="5">
        <v>3000</v>
      </c>
      <c r="I37" s="6" t="str">
        <f t="shared" si="11"/>
        <v>465 + 1 T</v>
      </c>
    </row>
    <row r="38" spans="1:9" x14ac:dyDescent="0.2">
      <c r="A38" s="1" t="s">
        <v>13</v>
      </c>
      <c r="B38" s="8">
        <v>10000</v>
      </c>
      <c r="C38" s="9" t="str">
        <f t="shared" si="8"/>
        <v>494 + 1 T</v>
      </c>
      <c r="D38" s="10">
        <v>10000</v>
      </c>
      <c r="E38" s="9" t="str">
        <f t="shared" si="9"/>
        <v>983 + 1 T</v>
      </c>
      <c r="F38" s="10">
        <v>10000</v>
      </c>
      <c r="G38" s="9" t="str">
        <f t="shared" si="10"/>
        <v>848 + 1 T</v>
      </c>
      <c r="H38" s="8">
        <v>10000</v>
      </c>
      <c r="I38" s="9" t="str">
        <f t="shared" si="11"/>
        <v>465 + 1 T</v>
      </c>
    </row>
    <row r="40" spans="1:9" x14ac:dyDescent="0.2">
      <c r="A40" s="1" t="s">
        <v>42</v>
      </c>
      <c r="B40" s="166" t="s">
        <v>1</v>
      </c>
      <c r="C40" s="166"/>
      <c r="D40" s="167" t="s">
        <v>2</v>
      </c>
      <c r="E40" s="167"/>
      <c r="F40" s="167" t="s">
        <v>3</v>
      </c>
      <c r="G40" s="167"/>
      <c r="H40" s="167" t="s">
        <v>4</v>
      </c>
      <c r="I40" s="167"/>
    </row>
    <row r="41" spans="1:9" x14ac:dyDescent="0.2">
      <c r="A41" s="1" t="s">
        <v>5</v>
      </c>
      <c r="B41" s="2">
        <v>3</v>
      </c>
      <c r="C41" s="3" t="s">
        <v>111</v>
      </c>
      <c r="D41" s="4">
        <v>3</v>
      </c>
      <c r="E41" s="3" t="s">
        <v>112</v>
      </c>
      <c r="F41" s="4">
        <v>3</v>
      </c>
      <c r="G41" s="4" t="s">
        <v>113</v>
      </c>
      <c r="H41" s="2">
        <v>3</v>
      </c>
      <c r="I41" s="3" t="s">
        <v>114</v>
      </c>
    </row>
    <row r="42" spans="1:9" x14ac:dyDescent="0.2">
      <c r="A42" s="1" t="s">
        <v>7</v>
      </c>
      <c r="B42" s="5">
        <v>10</v>
      </c>
      <c r="C42" s="6" t="str">
        <f>C41</f>
        <v>667 + 1 T</v>
      </c>
      <c r="D42" s="7">
        <v>10</v>
      </c>
      <c r="E42" s="6" t="str">
        <f>E41</f>
        <v>996 + 1 T</v>
      </c>
      <c r="F42" s="7">
        <v>10</v>
      </c>
      <c r="G42" s="6" t="str">
        <f>G41</f>
        <v>489 + 1 T</v>
      </c>
      <c r="H42" s="5">
        <v>10</v>
      </c>
      <c r="I42" s="6" t="str">
        <f>I41</f>
        <v>567 + 1 T</v>
      </c>
    </row>
    <row r="43" spans="1:9" x14ac:dyDescent="0.2">
      <c r="A43" s="1" t="s">
        <v>8</v>
      </c>
      <c r="B43" s="5">
        <v>30</v>
      </c>
      <c r="C43" s="6" t="str">
        <f t="shared" ref="C43:C48" si="12">C42</f>
        <v>667 + 1 T</v>
      </c>
      <c r="D43" s="7">
        <v>30</v>
      </c>
      <c r="E43" s="6" t="str">
        <f t="shared" ref="E43:E48" si="13">E42</f>
        <v>996 + 1 T</v>
      </c>
      <c r="F43" s="7">
        <v>30</v>
      </c>
      <c r="G43" s="6" t="str">
        <f t="shared" ref="G43:G48" si="14">G42</f>
        <v>489 + 1 T</v>
      </c>
      <c r="H43" s="5">
        <v>30</v>
      </c>
      <c r="I43" s="6" t="str">
        <f t="shared" ref="I43:I48" si="15">I42</f>
        <v>567 + 1 T</v>
      </c>
    </row>
    <row r="44" spans="1:9" x14ac:dyDescent="0.2">
      <c r="A44" s="1" t="s">
        <v>9</v>
      </c>
      <c r="B44" s="5">
        <v>100</v>
      </c>
      <c r="C44" s="6" t="str">
        <f t="shared" si="12"/>
        <v>667 + 1 T</v>
      </c>
      <c r="D44" s="7">
        <v>100</v>
      </c>
      <c r="E44" s="6" t="str">
        <f t="shared" si="13"/>
        <v>996 + 1 T</v>
      </c>
      <c r="F44" s="7">
        <v>100</v>
      </c>
      <c r="G44" s="6" t="str">
        <f t="shared" si="14"/>
        <v>489 + 1 T</v>
      </c>
      <c r="H44" s="5">
        <v>100</v>
      </c>
      <c r="I44" s="6" t="str">
        <f t="shared" si="15"/>
        <v>567 + 1 T</v>
      </c>
    </row>
    <row r="45" spans="1:9" x14ac:dyDescent="0.2">
      <c r="A45" s="1" t="s">
        <v>10</v>
      </c>
      <c r="B45" s="5">
        <v>300</v>
      </c>
      <c r="C45" s="6" t="str">
        <f t="shared" si="12"/>
        <v>667 + 1 T</v>
      </c>
      <c r="D45" s="7">
        <v>300</v>
      </c>
      <c r="E45" s="6" t="str">
        <f t="shared" si="13"/>
        <v>996 + 1 T</v>
      </c>
      <c r="F45" s="7">
        <v>300</v>
      </c>
      <c r="G45" s="6" t="str">
        <f t="shared" si="14"/>
        <v>489 + 1 T</v>
      </c>
      <c r="H45" s="5">
        <v>300</v>
      </c>
      <c r="I45" s="6" t="str">
        <f t="shared" si="15"/>
        <v>567 + 1 T</v>
      </c>
    </row>
    <row r="46" spans="1:9" x14ac:dyDescent="0.2">
      <c r="A46" s="1" t="s">
        <v>11</v>
      </c>
      <c r="B46" s="5">
        <v>1000</v>
      </c>
      <c r="C46" s="6" t="str">
        <f t="shared" si="12"/>
        <v>667 + 1 T</v>
      </c>
      <c r="D46" s="7">
        <v>1000</v>
      </c>
      <c r="E46" s="6" t="str">
        <f t="shared" si="13"/>
        <v>996 + 1 T</v>
      </c>
      <c r="F46" s="7">
        <v>1000</v>
      </c>
      <c r="G46" s="6" t="str">
        <f t="shared" si="14"/>
        <v>489 + 1 T</v>
      </c>
      <c r="H46" s="5">
        <v>1000</v>
      </c>
      <c r="I46" s="6" t="str">
        <f t="shared" si="15"/>
        <v>567 + 1 T</v>
      </c>
    </row>
    <row r="47" spans="1:9" x14ac:dyDescent="0.2">
      <c r="A47" s="1" t="s">
        <v>12</v>
      </c>
      <c r="B47" s="5">
        <v>3000</v>
      </c>
      <c r="C47" s="6" t="str">
        <f t="shared" si="12"/>
        <v>667 + 1 T</v>
      </c>
      <c r="D47" s="7">
        <v>3000</v>
      </c>
      <c r="E47" s="6" t="str">
        <f t="shared" si="13"/>
        <v>996 + 1 T</v>
      </c>
      <c r="F47" s="7">
        <v>3000</v>
      </c>
      <c r="G47" s="6" t="str">
        <f t="shared" si="14"/>
        <v>489 + 1 T</v>
      </c>
      <c r="H47" s="5">
        <v>3000</v>
      </c>
      <c r="I47" s="6" t="str">
        <f t="shared" si="15"/>
        <v>567 + 1 T</v>
      </c>
    </row>
    <row r="48" spans="1:9" x14ac:dyDescent="0.2">
      <c r="A48" s="1" t="s">
        <v>13</v>
      </c>
      <c r="B48" s="8">
        <v>10000</v>
      </c>
      <c r="C48" s="9" t="str">
        <f t="shared" si="12"/>
        <v>667 + 1 T</v>
      </c>
      <c r="D48" s="10">
        <v>10000</v>
      </c>
      <c r="E48" s="9" t="str">
        <f t="shared" si="13"/>
        <v>996 + 1 T</v>
      </c>
      <c r="F48" s="10">
        <v>10000</v>
      </c>
      <c r="G48" s="9" t="str">
        <f t="shared" si="14"/>
        <v>489 + 1 T</v>
      </c>
      <c r="H48" s="8">
        <v>10000</v>
      </c>
      <c r="I48" s="9" t="str">
        <f t="shared" si="15"/>
        <v>567 + 1 T</v>
      </c>
    </row>
    <row r="50" spans="1:9" x14ac:dyDescent="0.2">
      <c r="A50" s="1" t="s">
        <v>43</v>
      </c>
      <c r="B50" s="166" t="s">
        <v>1</v>
      </c>
      <c r="C50" s="166"/>
      <c r="D50" s="167" t="s">
        <v>2</v>
      </c>
      <c r="E50" s="167"/>
      <c r="F50" s="167" t="s">
        <v>3</v>
      </c>
      <c r="G50" s="167"/>
      <c r="H50" s="167" t="s">
        <v>4</v>
      </c>
      <c r="I50" s="167"/>
    </row>
    <row r="51" spans="1:9" x14ac:dyDescent="0.2">
      <c r="A51" s="1" t="s">
        <v>5</v>
      </c>
      <c r="B51" s="2">
        <v>3</v>
      </c>
      <c r="C51" s="3" t="s">
        <v>115</v>
      </c>
      <c r="D51" s="4">
        <v>3</v>
      </c>
      <c r="E51" s="3" t="s">
        <v>116</v>
      </c>
      <c r="F51" s="4">
        <v>3</v>
      </c>
      <c r="G51" s="4" t="s">
        <v>117</v>
      </c>
      <c r="H51" s="2">
        <v>3</v>
      </c>
      <c r="I51" s="3" t="s">
        <v>118</v>
      </c>
    </row>
    <row r="52" spans="1:9" x14ac:dyDescent="0.2">
      <c r="A52" s="1" t="s">
        <v>7</v>
      </c>
      <c r="B52" s="5">
        <v>10</v>
      </c>
      <c r="C52" s="6" t="str">
        <f>C51</f>
        <v>696 + 1 T</v>
      </c>
      <c r="D52" s="7">
        <v>10</v>
      </c>
      <c r="E52" s="6" t="str">
        <f>E51</f>
        <v>399 + 1 T</v>
      </c>
      <c r="F52" s="7">
        <v>10</v>
      </c>
      <c r="G52" s="6" t="str">
        <f>G51</f>
        <v>359 + 1 T</v>
      </c>
      <c r="H52" s="5">
        <v>10</v>
      </c>
      <c r="I52" s="6" t="str">
        <f>I51</f>
        <v>639 + 1 T</v>
      </c>
    </row>
    <row r="53" spans="1:9" x14ac:dyDescent="0.2">
      <c r="A53" s="1" t="s">
        <v>8</v>
      </c>
      <c r="B53" s="5">
        <v>30</v>
      </c>
      <c r="C53" s="6" t="str">
        <f t="shared" ref="C53:G58" si="16">C52</f>
        <v>696 + 1 T</v>
      </c>
      <c r="D53" s="7">
        <v>30</v>
      </c>
      <c r="E53" s="6" t="str">
        <f t="shared" si="16"/>
        <v>399 + 1 T</v>
      </c>
      <c r="F53" s="7">
        <v>30</v>
      </c>
      <c r="G53" s="6" t="str">
        <f t="shared" si="16"/>
        <v>359 + 1 T</v>
      </c>
      <c r="H53" s="5">
        <v>30</v>
      </c>
      <c r="I53" s="6" t="str">
        <f t="shared" ref="I53:I58" si="17">I52</f>
        <v>639 + 1 T</v>
      </c>
    </row>
    <row r="54" spans="1:9" x14ac:dyDescent="0.2">
      <c r="A54" s="1" t="s">
        <v>9</v>
      </c>
      <c r="B54" s="5">
        <v>100</v>
      </c>
      <c r="C54" s="6" t="str">
        <f t="shared" si="16"/>
        <v>696 + 1 T</v>
      </c>
      <c r="D54" s="7">
        <v>100</v>
      </c>
      <c r="E54" s="6" t="str">
        <f t="shared" si="16"/>
        <v>399 + 1 T</v>
      </c>
      <c r="F54" s="7">
        <v>100</v>
      </c>
      <c r="G54" s="6" t="str">
        <f t="shared" si="16"/>
        <v>359 + 1 T</v>
      </c>
      <c r="H54" s="5">
        <v>100</v>
      </c>
      <c r="I54" s="6" t="str">
        <f t="shared" si="17"/>
        <v>639 + 1 T</v>
      </c>
    </row>
    <row r="55" spans="1:9" x14ac:dyDescent="0.2">
      <c r="A55" s="1" t="s">
        <v>10</v>
      </c>
      <c r="B55" s="5">
        <v>300</v>
      </c>
      <c r="C55" s="6" t="str">
        <f t="shared" si="16"/>
        <v>696 + 1 T</v>
      </c>
      <c r="D55" s="7">
        <v>300</v>
      </c>
      <c r="E55" s="6" t="str">
        <f t="shared" si="16"/>
        <v>399 + 1 T</v>
      </c>
      <c r="F55" s="7">
        <v>300</v>
      </c>
      <c r="G55" s="6" t="str">
        <f t="shared" si="16"/>
        <v>359 + 1 T</v>
      </c>
      <c r="H55" s="5">
        <v>300</v>
      </c>
      <c r="I55" s="6" t="str">
        <f t="shared" si="17"/>
        <v>639 + 1 T</v>
      </c>
    </row>
    <row r="56" spans="1:9" x14ac:dyDescent="0.2">
      <c r="A56" s="1" t="s">
        <v>11</v>
      </c>
      <c r="B56" s="5">
        <v>1000</v>
      </c>
      <c r="C56" s="6" t="str">
        <f t="shared" si="16"/>
        <v>696 + 1 T</v>
      </c>
      <c r="D56" s="7">
        <v>1000</v>
      </c>
      <c r="E56" s="6" t="str">
        <f t="shared" si="16"/>
        <v>399 + 1 T</v>
      </c>
      <c r="F56" s="7">
        <v>1000</v>
      </c>
      <c r="G56" s="6" t="str">
        <f t="shared" si="16"/>
        <v>359 + 1 T</v>
      </c>
      <c r="H56" s="5">
        <v>1000</v>
      </c>
      <c r="I56" s="6" t="str">
        <f t="shared" si="17"/>
        <v>639 + 1 T</v>
      </c>
    </row>
    <row r="57" spans="1:9" x14ac:dyDescent="0.2">
      <c r="A57" s="1" t="s">
        <v>12</v>
      </c>
      <c r="B57" s="5">
        <v>3000</v>
      </c>
      <c r="C57" s="6" t="str">
        <f t="shared" si="16"/>
        <v>696 + 1 T</v>
      </c>
      <c r="D57" s="7">
        <v>3000</v>
      </c>
      <c r="E57" s="6" t="str">
        <f t="shared" si="16"/>
        <v>399 + 1 T</v>
      </c>
      <c r="F57" s="7">
        <v>3000</v>
      </c>
      <c r="G57" s="6" t="str">
        <f t="shared" si="16"/>
        <v>359 + 1 T</v>
      </c>
      <c r="H57" s="5">
        <v>3000</v>
      </c>
      <c r="I57" s="6" t="str">
        <f t="shared" si="17"/>
        <v>639 + 1 T</v>
      </c>
    </row>
    <row r="58" spans="1:9" x14ac:dyDescent="0.2">
      <c r="A58" s="1" t="s">
        <v>13</v>
      </c>
      <c r="B58" s="8">
        <v>10000</v>
      </c>
      <c r="C58" s="9" t="str">
        <f t="shared" si="16"/>
        <v>696 + 1 T</v>
      </c>
      <c r="D58" s="10">
        <v>10000</v>
      </c>
      <c r="E58" s="9" t="str">
        <f t="shared" si="16"/>
        <v>399 + 1 T</v>
      </c>
      <c r="F58" s="10">
        <v>10000</v>
      </c>
      <c r="G58" s="9" t="str">
        <f t="shared" si="16"/>
        <v>359 + 1 T</v>
      </c>
      <c r="H58" s="8">
        <v>10000</v>
      </c>
      <c r="I58" s="9" t="str">
        <f t="shared" si="17"/>
        <v>639 + 1 T</v>
      </c>
    </row>
    <row r="60" spans="1:9" x14ac:dyDescent="0.2">
      <c r="A60" s="1" t="s">
        <v>44</v>
      </c>
      <c r="B60" s="166" t="s">
        <v>1</v>
      </c>
      <c r="C60" s="166"/>
      <c r="D60" s="167" t="s">
        <v>2</v>
      </c>
      <c r="E60" s="167"/>
      <c r="F60" s="167" t="s">
        <v>3</v>
      </c>
      <c r="G60" s="167"/>
      <c r="H60" s="167" t="s">
        <v>4</v>
      </c>
      <c r="I60" s="167"/>
    </row>
    <row r="61" spans="1:9" x14ac:dyDescent="0.2">
      <c r="A61" s="1" t="s">
        <v>5</v>
      </c>
      <c r="B61" s="2">
        <v>3</v>
      </c>
      <c r="C61" s="3" t="s">
        <v>119</v>
      </c>
      <c r="D61" s="4">
        <v>3</v>
      </c>
      <c r="E61" s="3" t="s">
        <v>120</v>
      </c>
      <c r="F61" s="4">
        <v>3</v>
      </c>
      <c r="G61" s="4" t="s">
        <v>121</v>
      </c>
      <c r="H61" s="2">
        <v>3</v>
      </c>
      <c r="I61" s="97" t="s">
        <v>122</v>
      </c>
    </row>
    <row r="62" spans="1:9" x14ac:dyDescent="0.2">
      <c r="A62" s="1" t="s">
        <v>7</v>
      </c>
      <c r="B62" s="5">
        <v>10</v>
      </c>
      <c r="C62" s="6" t="str">
        <f>C61</f>
        <v>556 + 1 T</v>
      </c>
      <c r="D62" s="7">
        <v>10</v>
      </c>
      <c r="E62" s="6" t="str">
        <f>E61</f>
        <v>111 + 1 T</v>
      </c>
      <c r="F62" s="7">
        <v>10</v>
      </c>
      <c r="G62" s="7" t="str">
        <f>G61</f>
        <v>222 + 1 T</v>
      </c>
      <c r="H62" s="5">
        <v>10</v>
      </c>
      <c r="I62" s="147" t="str">
        <f>I61</f>
        <v>333 + 1 T</v>
      </c>
    </row>
    <row r="63" spans="1:9" x14ac:dyDescent="0.2">
      <c r="A63" s="1" t="s">
        <v>8</v>
      </c>
      <c r="B63" s="5">
        <v>30</v>
      </c>
      <c r="C63" s="6" t="str">
        <f t="shared" ref="C63:C68" si="18">C62</f>
        <v>556 + 1 T</v>
      </c>
      <c r="D63" s="7">
        <v>30</v>
      </c>
      <c r="E63" s="6" t="str">
        <f t="shared" ref="E63:E68" si="19">E62</f>
        <v>111 + 1 T</v>
      </c>
      <c r="F63" s="7">
        <v>30</v>
      </c>
      <c r="G63" s="7" t="str">
        <f t="shared" ref="G63:G68" si="20">G62</f>
        <v>222 + 1 T</v>
      </c>
      <c r="H63" s="5">
        <v>30</v>
      </c>
      <c r="I63" s="147" t="str">
        <f t="shared" ref="I63:I68" si="21">I62</f>
        <v>333 + 1 T</v>
      </c>
    </row>
    <row r="64" spans="1:9" x14ac:dyDescent="0.2">
      <c r="A64" s="1" t="s">
        <v>9</v>
      </c>
      <c r="B64" s="5">
        <v>100</v>
      </c>
      <c r="C64" s="6" t="str">
        <f t="shared" si="18"/>
        <v>556 + 1 T</v>
      </c>
      <c r="D64" s="7">
        <v>100</v>
      </c>
      <c r="E64" s="6" t="str">
        <f t="shared" si="19"/>
        <v>111 + 1 T</v>
      </c>
      <c r="F64" s="7">
        <v>100</v>
      </c>
      <c r="G64" s="7" t="str">
        <f t="shared" si="20"/>
        <v>222 + 1 T</v>
      </c>
      <c r="H64" s="5">
        <v>100</v>
      </c>
      <c r="I64" s="147" t="str">
        <f t="shared" si="21"/>
        <v>333 + 1 T</v>
      </c>
    </row>
    <row r="65" spans="1:9" x14ac:dyDescent="0.2">
      <c r="A65" s="1" t="s">
        <v>10</v>
      </c>
      <c r="B65" s="5">
        <v>300</v>
      </c>
      <c r="C65" s="6" t="str">
        <f t="shared" si="18"/>
        <v>556 + 1 T</v>
      </c>
      <c r="D65" s="7">
        <v>300</v>
      </c>
      <c r="E65" s="6" t="str">
        <f t="shared" si="19"/>
        <v>111 + 1 T</v>
      </c>
      <c r="F65" s="7">
        <v>300</v>
      </c>
      <c r="G65" s="7" t="str">
        <f t="shared" si="20"/>
        <v>222 + 1 T</v>
      </c>
      <c r="H65" s="5">
        <v>300</v>
      </c>
      <c r="I65" s="147" t="str">
        <f t="shared" si="21"/>
        <v>333 + 1 T</v>
      </c>
    </row>
    <row r="66" spans="1:9" x14ac:dyDescent="0.2">
      <c r="A66" s="1" t="s">
        <v>11</v>
      </c>
      <c r="B66" s="5">
        <v>1000</v>
      </c>
      <c r="C66" s="6" t="str">
        <f t="shared" si="18"/>
        <v>556 + 1 T</v>
      </c>
      <c r="D66" s="7">
        <v>1000</v>
      </c>
      <c r="E66" s="6" t="str">
        <f t="shared" si="19"/>
        <v>111 + 1 T</v>
      </c>
      <c r="F66" s="7">
        <v>1000</v>
      </c>
      <c r="G66" s="7" t="str">
        <f t="shared" si="20"/>
        <v>222 + 1 T</v>
      </c>
      <c r="H66" s="5">
        <v>1000</v>
      </c>
      <c r="I66" s="147" t="str">
        <f t="shared" si="21"/>
        <v>333 + 1 T</v>
      </c>
    </row>
    <row r="67" spans="1:9" x14ac:dyDescent="0.2">
      <c r="A67" s="1" t="s">
        <v>12</v>
      </c>
      <c r="B67" s="5">
        <v>3000</v>
      </c>
      <c r="C67" s="6" t="str">
        <f t="shared" si="18"/>
        <v>556 + 1 T</v>
      </c>
      <c r="D67" s="7">
        <v>3000</v>
      </c>
      <c r="E67" s="6" t="str">
        <f t="shared" si="19"/>
        <v>111 + 1 T</v>
      </c>
      <c r="F67" s="7">
        <v>3000</v>
      </c>
      <c r="G67" s="7" t="str">
        <f t="shared" si="20"/>
        <v>222 + 1 T</v>
      </c>
      <c r="H67" s="5">
        <v>3000</v>
      </c>
      <c r="I67" s="147" t="str">
        <f t="shared" si="21"/>
        <v>333 + 1 T</v>
      </c>
    </row>
    <row r="68" spans="1:9" x14ac:dyDescent="0.2">
      <c r="A68" s="1" t="s">
        <v>13</v>
      </c>
      <c r="B68" s="8">
        <v>10000</v>
      </c>
      <c r="C68" s="9" t="str">
        <f t="shared" si="18"/>
        <v>556 + 1 T</v>
      </c>
      <c r="D68" s="10">
        <v>10000</v>
      </c>
      <c r="E68" s="9" t="str">
        <f t="shared" si="19"/>
        <v>111 + 1 T</v>
      </c>
      <c r="F68" s="10">
        <v>10000</v>
      </c>
      <c r="G68" s="10" t="str">
        <f t="shared" si="20"/>
        <v>222 + 1 T</v>
      </c>
      <c r="H68" s="8">
        <v>10000</v>
      </c>
      <c r="I68" s="148" t="str">
        <f t="shared" si="21"/>
        <v>333 + 1 T</v>
      </c>
    </row>
  </sheetData>
  <mergeCells count="24">
    <mergeCell ref="B50:C50"/>
    <mergeCell ref="D50:E50"/>
    <mergeCell ref="F50:G50"/>
    <mergeCell ref="H50:I50"/>
    <mergeCell ref="B60:C60"/>
    <mergeCell ref="D60:E60"/>
    <mergeCell ref="F60:G60"/>
    <mergeCell ref="H60:I60"/>
    <mergeCell ref="B30:C30"/>
    <mergeCell ref="D30:E30"/>
    <mergeCell ref="F30:G30"/>
    <mergeCell ref="H30:I30"/>
    <mergeCell ref="B40:C40"/>
    <mergeCell ref="D40:E40"/>
    <mergeCell ref="F40:G40"/>
    <mergeCell ref="H40:I40"/>
    <mergeCell ref="B10:C10"/>
    <mergeCell ref="D10:E10"/>
    <mergeCell ref="F10:G10"/>
    <mergeCell ref="H10:I10"/>
    <mergeCell ref="B20:C20"/>
    <mergeCell ref="D20:E20"/>
    <mergeCell ref="F20:G20"/>
    <mergeCell ref="H20:I20"/>
  </mergeCell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48"/>
  <sheetViews>
    <sheetView view="pageBreakPreview" zoomScale="60" workbookViewId="0">
      <selection activeCell="A4" sqref="A4:XFD48"/>
    </sheetView>
  </sheetViews>
  <sheetFormatPr baseColWidth="10" defaultColWidth="8.83203125" defaultRowHeight="15" x14ac:dyDescent="0.2"/>
  <sheetData>
    <row r="1" spans="1:71" x14ac:dyDescent="0.2">
      <c r="A1" s="13" t="s">
        <v>21</v>
      </c>
    </row>
    <row r="2" spans="1:71" x14ac:dyDescent="0.2">
      <c r="A2" s="13" t="s">
        <v>29</v>
      </c>
      <c r="O2" s="13" t="s">
        <v>30</v>
      </c>
      <c r="AC2" s="13" t="s">
        <v>41</v>
      </c>
      <c r="AQ2" s="13" t="s">
        <v>42</v>
      </c>
      <c r="BE2" s="13" t="s">
        <v>43</v>
      </c>
      <c r="BS2" s="13" t="s">
        <v>44</v>
      </c>
    </row>
    <row r="4" spans="1:71" x14ac:dyDescent="0.2">
      <c r="A4" s="14" t="s">
        <v>22</v>
      </c>
      <c r="O4" s="14" t="s">
        <v>22</v>
      </c>
      <c r="AC4" s="14" t="s">
        <v>22</v>
      </c>
      <c r="AQ4" s="14" t="s">
        <v>22</v>
      </c>
      <c r="BE4" s="14" t="s">
        <v>22</v>
      </c>
      <c r="BS4" s="14" t="s">
        <v>22</v>
      </c>
    </row>
    <row r="5" spans="1:71" x14ac:dyDescent="0.2">
      <c r="A5" s="14" t="s">
        <v>23</v>
      </c>
      <c r="O5" s="14" t="s">
        <v>23</v>
      </c>
      <c r="AC5" s="14" t="s">
        <v>23</v>
      </c>
      <c r="AQ5" s="14" t="s">
        <v>23</v>
      </c>
      <c r="BE5" s="14" t="s">
        <v>23</v>
      </c>
      <c r="BS5" s="14" t="s">
        <v>23</v>
      </c>
    </row>
    <row r="6" spans="1:71" x14ac:dyDescent="0.2">
      <c r="A6" s="14" t="s">
        <v>61</v>
      </c>
      <c r="O6" s="14" t="s">
        <v>62</v>
      </c>
      <c r="AC6" s="14" t="s">
        <v>63</v>
      </c>
      <c r="AQ6" s="14" t="s">
        <v>64</v>
      </c>
      <c r="BE6" s="14" t="s">
        <v>65</v>
      </c>
      <c r="BS6" s="14" t="s">
        <v>66</v>
      </c>
    </row>
    <row r="7" spans="1:71" x14ac:dyDescent="0.2">
      <c r="A7" s="14" t="s">
        <v>24</v>
      </c>
      <c r="O7" s="14" t="s">
        <v>24</v>
      </c>
      <c r="AC7" s="14" t="s">
        <v>24</v>
      </c>
      <c r="AQ7" s="14" t="s">
        <v>24</v>
      </c>
      <c r="BE7" s="14" t="s">
        <v>24</v>
      </c>
      <c r="BS7" s="14" t="s">
        <v>24</v>
      </c>
    </row>
    <row r="8" spans="1:71" x14ac:dyDescent="0.2">
      <c r="A8" s="14" t="s">
        <v>67</v>
      </c>
      <c r="O8" s="14" t="s">
        <v>67</v>
      </c>
      <c r="AC8" s="14" t="s">
        <v>67</v>
      </c>
      <c r="AQ8" s="14" t="s">
        <v>67</v>
      </c>
      <c r="BE8" s="14" t="s">
        <v>67</v>
      </c>
      <c r="BS8" s="14" t="s">
        <v>67</v>
      </c>
    </row>
    <row r="9" spans="1:71" x14ac:dyDescent="0.2">
      <c r="A9" s="14" t="s">
        <v>68</v>
      </c>
      <c r="O9" s="14" t="s">
        <v>69</v>
      </c>
      <c r="AC9" s="14" t="s">
        <v>70</v>
      </c>
      <c r="AQ9" s="14" t="s">
        <v>71</v>
      </c>
      <c r="BE9" s="14" t="s">
        <v>72</v>
      </c>
      <c r="BS9" s="14" t="s">
        <v>73</v>
      </c>
    </row>
    <row r="10" spans="1:71" x14ac:dyDescent="0.2">
      <c r="A10" s="14" t="s">
        <v>51</v>
      </c>
      <c r="O10" s="14" t="s">
        <v>51</v>
      </c>
      <c r="AC10" s="14" t="s">
        <v>51</v>
      </c>
      <c r="AQ10" s="14" t="s">
        <v>51</v>
      </c>
      <c r="BE10" s="14" t="s">
        <v>51</v>
      </c>
      <c r="BS10" s="14" t="s">
        <v>51</v>
      </c>
    </row>
    <row r="11" spans="1:71" x14ac:dyDescent="0.2">
      <c r="A11" s="14" t="s">
        <v>52</v>
      </c>
      <c r="O11" s="14" t="s">
        <v>52</v>
      </c>
      <c r="AC11" s="14" t="s">
        <v>52</v>
      </c>
      <c r="AQ11" s="14" t="s">
        <v>52</v>
      </c>
      <c r="BE11" s="14" t="s">
        <v>52</v>
      </c>
      <c r="BS11" s="14" t="s">
        <v>52</v>
      </c>
    </row>
    <row r="12" spans="1:71" x14ac:dyDescent="0.2">
      <c r="A12" s="14" t="s">
        <v>74</v>
      </c>
      <c r="O12" s="14" t="s">
        <v>75</v>
      </c>
      <c r="AC12" s="14" t="s">
        <v>76</v>
      </c>
      <c r="AQ12" s="14" t="s">
        <v>77</v>
      </c>
      <c r="BE12" s="14" t="s">
        <v>78</v>
      </c>
      <c r="BS12" s="14" t="s">
        <v>79</v>
      </c>
    </row>
    <row r="13" spans="1:71" x14ac:dyDescent="0.2">
      <c r="A13" s="14" t="s">
        <v>25</v>
      </c>
      <c r="O13" s="14" t="s">
        <v>25</v>
      </c>
      <c r="AC13" s="14" t="s">
        <v>25</v>
      </c>
      <c r="AQ13" s="14" t="s">
        <v>25</v>
      </c>
      <c r="BE13" s="14" t="s">
        <v>25</v>
      </c>
      <c r="BS13" s="14" t="s">
        <v>25</v>
      </c>
    </row>
    <row r="17" spans="1:83" x14ac:dyDescent="0.2">
      <c r="B17" t="s">
        <v>26</v>
      </c>
      <c r="P17" t="s">
        <v>26</v>
      </c>
      <c r="AD17" t="s">
        <v>26</v>
      </c>
      <c r="AR17" t="s">
        <v>26</v>
      </c>
      <c r="BF17" t="s">
        <v>26</v>
      </c>
      <c r="BT17" t="s">
        <v>26</v>
      </c>
    </row>
    <row r="18" spans="1:83" x14ac:dyDescent="0.2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P18" s="15">
        <v>1</v>
      </c>
      <c r="Q18" s="15">
        <v>2</v>
      </c>
      <c r="R18" s="15">
        <v>3</v>
      </c>
      <c r="S18" s="15">
        <v>4</v>
      </c>
      <c r="T18" s="15">
        <v>5</v>
      </c>
      <c r="U18" s="15">
        <v>6</v>
      </c>
      <c r="V18" s="15">
        <v>7</v>
      </c>
      <c r="W18" s="15">
        <v>8</v>
      </c>
      <c r="X18" s="15">
        <v>9</v>
      </c>
      <c r="Y18" s="15">
        <v>10</v>
      </c>
      <c r="Z18" s="15">
        <v>11</v>
      </c>
      <c r="AA18" s="15">
        <v>12</v>
      </c>
      <c r="AD18" s="15">
        <v>1</v>
      </c>
      <c r="AE18" s="15">
        <v>2</v>
      </c>
      <c r="AF18" s="15">
        <v>3</v>
      </c>
      <c r="AG18" s="15">
        <v>4</v>
      </c>
      <c r="AH18" s="15">
        <v>5</v>
      </c>
      <c r="AI18" s="15">
        <v>6</v>
      </c>
      <c r="AJ18" s="15">
        <v>7</v>
      </c>
      <c r="AK18" s="15">
        <v>8</v>
      </c>
      <c r="AL18" s="15">
        <v>9</v>
      </c>
      <c r="AM18" s="15">
        <v>10</v>
      </c>
      <c r="AN18" s="15">
        <v>11</v>
      </c>
      <c r="AO18" s="15">
        <v>12</v>
      </c>
      <c r="AR18" s="15">
        <v>1</v>
      </c>
      <c r="AS18" s="15">
        <v>2</v>
      </c>
      <c r="AT18" s="15">
        <v>3</v>
      </c>
      <c r="AU18" s="15">
        <v>4</v>
      </c>
      <c r="AV18" s="15">
        <v>5</v>
      </c>
      <c r="AW18" s="15">
        <v>6</v>
      </c>
      <c r="AX18" s="15">
        <v>7</v>
      </c>
      <c r="AY18" s="15">
        <v>8</v>
      </c>
      <c r="AZ18" s="15">
        <v>9</v>
      </c>
      <c r="BA18" s="15">
        <v>10</v>
      </c>
      <c r="BB18" s="15">
        <v>11</v>
      </c>
      <c r="BC18" s="15">
        <v>12</v>
      </c>
      <c r="BF18" s="15">
        <v>1</v>
      </c>
      <c r="BG18" s="15">
        <v>2</v>
      </c>
      <c r="BH18" s="15">
        <v>3</v>
      </c>
      <c r="BI18" s="15">
        <v>4</v>
      </c>
      <c r="BJ18" s="15">
        <v>5</v>
      </c>
      <c r="BK18" s="15">
        <v>6</v>
      </c>
      <c r="BL18" s="15">
        <v>7</v>
      </c>
      <c r="BM18" s="15">
        <v>8</v>
      </c>
      <c r="BN18" s="15">
        <v>9</v>
      </c>
      <c r="BO18" s="15">
        <v>10</v>
      </c>
      <c r="BP18" s="15">
        <v>11</v>
      </c>
      <c r="BQ18" s="15">
        <v>12</v>
      </c>
      <c r="BT18" s="15">
        <v>1</v>
      </c>
      <c r="BU18" s="15">
        <v>2</v>
      </c>
      <c r="BV18" s="15">
        <v>3</v>
      </c>
      <c r="BW18" s="15">
        <v>4</v>
      </c>
      <c r="BX18" s="15">
        <v>5</v>
      </c>
      <c r="BY18" s="15">
        <v>6</v>
      </c>
      <c r="BZ18" s="15">
        <v>7</v>
      </c>
      <c r="CA18" s="15">
        <v>8</v>
      </c>
      <c r="CB18" s="15">
        <v>9</v>
      </c>
      <c r="CC18" s="15">
        <v>10</v>
      </c>
      <c r="CD18" s="15">
        <v>11</v>
      </c>
      <c r="CE18" s="15">
        <v>12</v>
      </c>
    </row>
    <row r="19" spans="1:83" x14ac:dyDescent="0.2">
      <c r="A19" s="15" t="s">
        <v>5</v>
      </c>
      <c r="B19" s="45">
        <v>21423</v>
      </c>
      <c r="C19" s="46">
        <v>22319</v>
      </c>
      <c r="D19" s="46">
        <v>24292</v>
      </c>
      <c r="E19" s="46">
        <v>133798</v>
      </c>
      <c r="F19" s="46">
        <v>114389</v>
      </c>
      <c r="G19" s="46">
        <v>111080</v>
      </c>
      <c r="H19" s="46">
        <v>95816</v>
      </c>
      <c r="I19" s="46">
        <v>97306</v>
      </c>
      <c r="J19" s="46">
        <v>94528</v>
      </c>
      <c r="K19" s="46">
        <v>96361</v>
      </c>
      <c r="L19" s="46">
        <v>99037</v>
      </c>
      <c r="M19" s="47">
        <v>91469</v>
      </c>
      <c r="O19" s="15" t="s">
        <v>5</v>
      </c>
      <c r="P19" s="45">
        <v>116293</v>
      </c>
      <c r="Q19" s="46">
        <v>121430</v>
      </c>
      <c r="R19" s="46">
        <v>117833</v>
      </c>
      <c r="S19" s="46">
        <v>108980</v>
      </c>
      <c r="T19" s="46">
        <v>121550</v>
      </c>
      <c r="U19" s="46">
        <v>106975</v>
      </c>
      <c r="V19" s="46">
        <v>114694</v>
      </c>
      <c r="W19" s="46">
        <v>121383</v>
      </c>
      <c r="X19" s="46">
        <v>117716</v>
      </c>
      <c r="Y19" s="46">
        <v>114553</v>
      </c>
      <c r="Z19" s="46">
        <v>120364</v>
      </c>
      <c r="AA19" s="47">
        <v>105944</v>
      </c>
      <c r="AC19" s="15" t="s">
        <v>5</v>
      </c>
      <c r="AD19" s="45">
        <v>116968</v>
      </c>
      <c r="AE19" s="46">
        <v>111632</v>
      </c>
      <c r="AF19" s="46">
        <v>104053</v>
      </c>
      <c r="AG19" s="46">
        <v>116771</v>
      </c>
      <c r="AH19" s="46">
        <v>91716</v>
      </c>
      <c r="AI19" s="46">
        <v>108900</v>
      </c>
      <c r="AJ19" s="46">
        <v>101017</v>
      </c>
      <c r="AK19" s="46">
        <v>103925</v>
      </c>
      <c r="AL19" s="46">
        <v>94989</v>
      </c>
      <c r="AM19" s="46">
        <v>105668</v>
      </c>
      <c r="AN19" s="46">
        <v>98258</v>
      </c>
      <c r="AO19" s="47">
        <v>106492</v>
      </c>
      <c r="AQ19" s="15" t="s">
        <v>5</v>
      </c>
      <c r="AR19" s="45">
        <v>123123</v>
      </c>
      <c r="AS19" s="46">
        <v>118035</v>
      </c>
      <c r="AT19" s="46">
        <v>112087</v>
      </c>
      <c r="AU19" s="46">
        <v>107113</v>
      </c>
      <c r="AV19" s="46">
        <v>104623</v>
      </c>
      <c r="AW19" s="46">
        <v>99667</v>
      </c>
      <c r="AX19" s="46">
        <v>107355</v>
      </c>
      <c r="AY19" s="46">
        <v>101897</v>
      </c>
      <c r="AZ19" s="46">
        <v>98690</v>
      </c>
      <c r="BA19" s="46">
        <v>112079</v>
      </c>
      <c r="BB19" s="46">
        <v>94207</v>
      </c>
      <c r="BC19" s="47">
        <v>101665</v>
      </c>
      <c r="BE19" s="15" t="s">
        <v>5</v>
      </c>
      <c r="BF19" s="45">
        <v>135862</v>
      </c>
      <c r="BG19" s="46">
        <v>116705</v>
      </c>
      <c r="BH19" s="46">
        <v>101297</v>
      </c>
      <c r="BI19" s="46">
        <v>127693</v>
      </c>
      <c r="BJ19" s="46">
        <v>90622</v>
      </c>
      <c r="BK19" s="46">
        <v>101163</v>
      </c>
      <c r="BL19" s="46">
        <v>96160</v>
      </c>
      <c r="BM19" s="46">
        <v>105744</v>
      </c>
      <c r="BN19" s="46">
        <v>93768</v>
      </c>
      <c r="BO19" s="46">
        <v>109019</v>
      </c>
      <c r="BP19" s="46">
        <v>99344</v>
      </c>
      <c r="BQ19" s="47">
        <v>104888</v>
      </c>
      <c r="BS19" s="15" t="s">
        <v>5</v>
      </c>
      <c r="BT19" s="45">
        <v>102664</v>
      </c>
      <c r="BU19" s="46">
        <v>98680</v>
      </c>
      <c r="BV19" s="46">
        <v>96543</v>
      </c>
      <c r="BW19" s="46">
        <v>99730</v>
      </c>
      <c r="BX19" s="46">
        <v>105956</v>
      </c>
      <c r="BY19" s="46">
        <v>85928</v>
      </c>
      <c r="BZ19" s="46">
        <v>108595</v>
      </c>
      <c r="CA19" s="46">
        <v>106183</v>
      </c>
      <c r="CB19" s="46">
        <v>98539</v>
      </c>
      <c r="CC19" s="46">
        <v>101560</v>
      </c>
      <c r="CD19" s="46">
        <v>93251</v>
      </c>
      <c r="CE19" s="47">
        <v>94651</v>
      </c>
    </row>
    <row r="20" spans="1:83" x14ac:dyDescent="0.2">
      <c r="A20" s="15" t="s">
        <v>7</v>
      </c>
      <c r="B20" s="16">
        <v>19964</v>
      </c>
      <c r="C20" s="17">
        <v>17326</v>
      </c>
      <c r="D20" s="17">
        <v>16661</v>
      </c>
      <c r="E20" s="17">
        <v>87535</v>
      </c>
      <c r="F20" s="17">
        <v>96502</v>
      </c>
      <c r="G20" s="17">
        <v>82607</v>
      </c>
      <c r="H20" s="17">
        <v>94597</v>
      </c>
      <c r="I20" s="17">
        <v>93011</v>
      </c>
      <c r="J20" s="17">
        <v>81604</v>
      </c>
      <c r="K20" s="17">
        <v>89000</v>
      </c>
      <c r="L20" s="17">
        <v>87576</v>
      </c>
      <c r="M20" s="18">
        <v>88278</v>
      </c>
      <c r="O20" s="15" t="s">
        <v>7</v>
      </c>
      <c r="P20" s="16">
        <v>117747</v>
      </c>
      <c r="Q20" s="17">
        <v>97948</v>
      </c>
      <c r="R20" s="17">
        <v>99793</v>
      </c>
      <c r="S20" s="17">
        <v>107794</v>
      </c>
      <c r="T20" s="17">
        <v>77766</v>
      </c>
      <c r="U20" s="17">
        <v>91040</v>
      </c>
      <c r="V20" s="17">
        <v>95630</v>
      </c>
      <c r="W20" s="17">
        <v>111085</v>
      </c>
      <c r="X20" s="17">
        <v>99786</v>
      </c>
      <c r="Y20" s="17">
        <v>102422</v>
      </c>
      <c r="Z20" s="17">
        <v>98539</v>
      </c>
      <c r="AA20" s="18">
        <v>112273</v>
      </c>
      <c r="AC20" s="15" t="s">
        <v>7</v>
      </c>
      <c r="AD20" s="16">
        <v>94600</v>
      </c>
      <c r="AE20" s="17">
        <v>91407</v>
      </c>
      <c r="AF20" s="17">
        <v>77499</v>
      </c>
      <c r="AG20" s="17">
        <v>94191</v>
      </c>
      <c r="AH20" s="17">
        <v>71166</v>
      </c>
      <c r="AI20" s="17">
        <v>89731</v>
      </c>
      <c r="AJ20" s="17">
        <v>94438</v>
      </c>
      <c r="AK20" s="17">
        <v>94495</v>
      </c>
      <c r="AL20" s="17">
        <v>85277</v>
      </c>
      <c r="AM20" s="17">
        <v>103263</v>
      </c>
      <c r="AN20" s="17">
        <v>76250</v>
      </c>
      <c r="AO20" s="18">
        <v>90045</v>
      </c>
      <c r="AQ20" s="15" t="s">
        <v>7</v>
      </c>
      <c r="AR20" s="16">
        <v>113975</v>
      </c>
      <c r="AS20" s="17">
        <v>109928</v>
      </c>
      <c r="AT20" s="17">
        <v>113635</v>
      </c>
      <c r="AU20" s="17">
        <v>97876</v>
      </c>
      <c r="AV20" s="17">
        <v>89811</v>
      </c>
      <c r="AW20" s="17">
        <v>83299</v>
      </c>
      <c r="AX20" s="17">
        <v>91858</v>
      </c>
      <c r="AY20" s="17">
        <v>95703</v>
      </c>
      <c r="AZ20" s="17">
        <v>93631</v>
      </c>
      <c r="BA20" s="17">
        <v>102718</v>
      </c>
      <c r="BB20" s="17">
        <v>100595</v>
      </c>
      <c r="BC20" s="18">
        <v>96121</v>
      </c>
      <c r="BE20" s="15" t="s">
        <v>7</v>
      </c>
      <c r="BF20" s="16">
        <v>125361</v>
      </c>
      <c r="BG20" s="17">
        <v>100488</v>
      </c>
      <c r="BH20" s="17">
        <v>102615</v>
      </c>
      <c r="BI20" s="17">
        <v>119068</v>
      </c>
      <c r="BJ20" s="17">
        <v>104796</v>
      </c>
      <c r="BK20" s="17">
        <v>84420</v>
      </c>
      <c r="BL20" s="17">
        <v>98586</v>
      </c>
      <c r="BM20" s="17">
        <v>87594</v>
      </c>
      <c r="BN20" s="17">
        <v>96068</v>
      </c>
      <c r="BO20" s="17">
        <v>89962</v>
      </c>
      <c r="BP20" s="17">
        <v>94673</v>
      </c>
      <c r="BQ20" s="18">
        <v>117467</v>
      </c>
      <c r="BS20" s="15" t="s">
        <v>7</v>
      </c>
      <c r="BT20" s="16">
        <v>90701</v>
      </c>
      <c r="BU20" s="17">
        <v>83355</v>
      </c>
      <c r="BV20" s="17">
        <v>87378</v>
      </c>
      <c r="BW20" s="17">
        <v>90123</v>
      </c>
      <c r="BX20" s="17">
        <v>94137</v>
      </c>
      <c r="BY20" s="17">
        <v>95852</v>
      </c>
      <c r="BZ20" s="17">
        <v>94641</v>
      </c>
      <c r="CA20" s="17">
        <v>107749</v>
      </c>
      <c r="CB20" s="17">
        <v>89414</v>
      </c>
      <c r="CC20" s="17">
        <v>97019</v>
      </c>
      <c r="CD20" s="17">
        <v>97256</v>
      </c>
      <c r="CE20" s="18">
        <v>110297</v>
      </c>
    </row>
    <row r="21" spans="1:83" x14ac:dyDescent="0.2">
      <c r="A21" s="15" t="s">
        <v>8</v>
      </c>
      <c r="B21" s="16">
        <v>20800</v>
      </c>
      <c r="C21" s="17">
        <v>19005</v>
      </c>
      <c r="D21" s="17">
        <v>11037</v>
      </c>
      <c r="E21" s="17">
        <v>74117</v>
      </c>
      <c r="F21" s="17">
        <v>56420</v>
      </c>
      <c r="G21" s="17">
        <v>75502</v>
      </c>
      <c r="H21" s="17">
        <v>96942</v>
      </c>
      <c r="I21" s="17">
        <v>89622</v>
      </c>
      <c r="J21" s="17">
        <v>78755</v>
      </c>
      <c r="K21" s="17">
        <v>81664</v>
      </c>
      <c r="L21" s="17">
        <v>64582</v>
      </c>
      <c r="M21" s="18">
        <v>75850</v>
      </c>
      <c r="O21" s="15" t="s">
        <v>8</v>
      </c>
      <c r="P21" s="16">
        <v>137474</v>
      </c>
      <c r="Q21" s="17">
        <v>101538</v>
      </c>
      <c r="R21" s="17">
        <v>117440</v>
      </c>
      <c r="S21" s="17">
        <v>112092</v>
      </c>
      <c r="T21" s="17">
        <v>92645</v>
      </c>
      <c r="U21" s="17">
        <v>101446</v>
      </c>
      <c r="V21" s="17">
        <v>117446</v>
      </c>
      <c r="W21" s="17">
        <v>120106</v>
      </c>
      <c r="X21" s="17">
        <v>129552</v>
      </c>
      <c r="Y21" s="17">
        <v>110702</v>
      </c>
      <c r="Z21" s="17">
        <v>131164</v>
      </c>
      <c r="AA21" s="18">
        <v>122704</v>
      </c>
      <c r="AC21" s="15" t="s">
        <v>8</v>
      </c>
      <c r="AD21" s="16">
        <v>104401</v>
      </c>
      <c r="AE21" s="17">
        <v>103256</v>
      </c>
      <c r="AF21" s="17">
        <v>83550</v>
      </c>
      <c r="AG21" s="17">
        <v>94643</v>
      </c>
      <c r="AH21" s="17">
        <v>87615</v>
      </c>
      <c r="AI21" s="17">
        <v>96732</v>
      </c>
      <c r="AJ21" s="17">
        <v>96380</v>
      </c>
      <c r="AK21" s="17">
        <v>85542</v>
      </c>
      <c r="AL21" s="17">
        <v>97625</v>
      </c>
      <c r="AM21" s="17">
        <v>88079</v>
      </c>
      <c r="AN21" s="17">
        <v>94940</v>
      </c>
      <c r="AO21" s="18">
        <v>84398</v>
      </c>
      <c r="AQ21" s="15" t="s">
        <v>8</v>
      </c>
      <c r="AR21" s="16">
        <v>103280</v>
      </c>
      <c r="AS21" s="17">
        <v>82019</v>
      </c>
      <c r="AT21" s="17">
        <v>91960</v>
      </c>
      <c r="AU21" s="17">
        <v>52437</v>
      </c>
      <c r="AV21" s="17">
        <v>84293</v>
      </c>
      <c r="AW21" s="17">
        <v>82802</v>
      </c>
      <c r="AX21" s="17">
        <v>92698</v>
      </c>
      <c r="AY21" s="17">
        <v>87154</v>
      </c>
      <c r="AZ21" s="17">
        <v>81784</v>
      </c>
      <c r="BA21" s="17">
        <v>91261</v>
      </c>
      <c r="BB21" s="17">
        <v>94061</v>
      </c>
      <c r="BC21" s="18">
        <v>97873</v>
      </c>
      <c r="BE21" s="15" t="s">
        <v>8</v>
      </c>
      <c r="BF21" s="16">
        <v>121434</v>
      </c>
      <c r="BG21" s="17">
        <v>81429</v>
      </c>
      <c r="BH21" s="17">
        <v>90257</v>
      </c>
      <c r="BI21" s="17">
        <v>109127</v>
      </c>
      <c r="BJ21" s="17">
        <v>91661</v>
      </c>
      <c r="BK21" s="17">
        <v>56359</v>
      </c>
      <c r="BL21" s="17">
        <v>97553</v>
      </c>
      <c r="BM21" s="17">
        <v>88950</v>
      </c>
      <c r="BN21" s="17">
        <v>95910</v>
      </c>
      <c r="BO21" s="17">
        <v>112516</v>
      </c>
      <c r="BP21" s="17">
        <v>111236</v>
      </c>
      <c r="BQ21" s="18">
        <v>110325</v>
      </c>
      <c r="BS21" s="15" t="s">
        <v>8</v>
      </c>
      <c r="BT21" s="16">
        <v>89326</v>
      </c>
      <c r="BU21" s="17">
        <v>84820</v>
      </c>
      <c r="BV21" s="17">
        <v>62773</v>
      </c>
      <c r="BW21" s="17">
        <v>72831</v>
      </c>
      <c r="BX21" s="17">
        <v>88032</v>
      </c>
      <c r="BY21" s="17">
        <v>81022</v>
      </c>
      <c r="BZ21" s="17">
        <v>80688</v>
      </c>
      <c r="CA21" s="17">
        <v>88108</v>
      </c>
      <c r="CB21" s="17">
        <v>63179</v>
      </c>
      <c r="CC21" s="17">
        <v>79087</v>
      </c>
      <c r="CD21" s="17">
        <v>92317</v>
      </c>
      <c r="CE21" s="18">
        <v>89685</v>
      </c>
    </row>
    <row r="22" spans="1:83" x14ac:dyDescent="0.2">
      <c r="A22" s="15" t="s">
        <v>9</v>
      </c>
      <c r="B22" s="16">
        <v>36383</v>
      </c>
      <c r="C22" s="17">
        <v>33128</v>
      </c>
      <c r="D22" s="17">
        <v>25263</v>
      </c>
      <c r="E22" s="17">
        <v>90161</v>
      </c>
      <c r="F22" s="17">
        <v>92544</v>
      </c>
      <c r="G22" s="17">
        <v>88461</v>
      </c>
      <c r="H22" s="17">
        <v>82638</v>
      </c>
      <c r="I22" s="17">
        <v>78362</v>
      </c>
      <c r="J22" s="17">
        <v>73161</v>
      </c>
      <c r="K22" s="17">
        <v>78134</v>
      </c>
      <c r="L22" s="17">
        <v>63612</v>
      </c>
      <c r="M22" s="18">
        <v>75401</v>
      </c>
      <c r="O22" s="15" t="s">
        <v>9</v>
      </c>
      <c r="P22" s="16">
        <v>112889</v>
      </c>
      <c r="Q22" s="17">
        <v>114174</v>
      </c>
      <c r="R22" s="17">
        <v>122165</v>
      </c>
      <c r="S22" s="17">
        <v>117307</v>
      </c>
      <c r="T22" s="17">
        <v>96667</v>
      </c>
      <c r="U22" s="17">
        <v>115391</v>
      </c>
      <c r="V22" s="17">
        <v>114536</v>
      </c>
      <c r="W22" s="17">
        <v>115196</v>
      </c>
      <c r="X22" s="17">
        <v>137656</v>
      </c>
      <c r="Y22" s="17">
        <v>121146</v>
      </c>
      <c r="Z22" s="17">
        <v>136892</v>
      </c>
      <c r="AA22" s="18">
        <v>100081</v>
      </c>
      <c r="AC22" s="15" t="s">
        <v>9</v>
      </c>
      <c r="AD22" s="16">
        <v>103635</v>
      </c>
      <c r="AE22" s="17">
        <v>92572</v>
      </c>
      <c r="AF22" s="17">
        <v>92536</v>
      </c>
      <c r="AG22" s="17">
        <v>88939</v>
      </c>
      <c r="AH22" s="17">
        <v>86384</v>
      </c>
      <c r="AI22" s="17">
        <v>99606</v>
      </c>
      <c r="AJ22" s="17">
        <v>88321</v>
      </c>
      <c r="AK22" s="17">
        <v>100135</v>
      </c>
      <c r="AL22" s="17">
        <v>105574</v>
      </c>
      <c r="AM22" s="17">
        <v>76502</v>
      </c>
      <c r="AN22" s="17">
        <v>78494</v>
      </c>
      <c r="AO22" s="18">
        <v>84302</v>
      </c>
      <c r="AQ22" s="15" t="s">
        <v>9</v>
      </c>
      <c r="AR22" s="16">
        <v>101714</v>
      </c>
      <c r="AS22" s="17">
        <v>87395</v>
      </c>
      <c r="AT22" s="17">
        <v>105184</v>
      </c>
      <c r="AU22" s="17">
        <v>94381</v>
      </c>
      <c r="AV22" s="17">
        <v>95109</v>
      </c>
      <c r="AW22" s="17">
        <v>90775</v>
      </c>
      <c r="AX22" s="17">
        <v>75811</v>
      </c>
      <c r="AY22" s="17">
        <v>88778</v>
      </c>
      <c r="AZ22" s="17">
        <v>81114</v>
      </c>
      <c r="BA22" s="17">
        <v>80725</v>
      </c>
      <c r="BB22" s="17">
        <v>88612</v>
      </c>
      <c r="BC22" s="18">
        <v>102587</v>
      </c>
      <c r="BE22" s="15" t="s">
        <v>9</v>
      </c>
      <c r="BF22" s="16">
        <v>113007</v>
      </c>
      <c r="BG22" s="17">
        <v>98960</v>
      </c>
      <c r="BH22" s="17">
        <v>93448</v>
      </c>
      <c r="BI22" s="17">
        <v>96979</v>
      </c>
      <c r="BJ22" s="17">
        <v>91179</v>
      </c>
      <c r="BK22" s="17">
        <v>80706</v>
      </c>
      <c r="BL22" s="17">
        <v>93413</v>
      </c>
      <c r="BM22" s="17">
        <v>96366</v>
      </c>
      <c r="BN22" s="17">
        <v>91983</v>
      </c>
      <c r="BO22" s="17">
        <v>89485</v>
      </c>
      <c r="BP22" s="17">
        <v>99709</v>
      </c>
      <c r="BQ22" s="18">
        <v>101150</v>
      </c>
      <c r="BS22" s="15" t="s">
        <v>9</v>
      </c>
      <c r="BT22" s="16">
        <v>93318</v>
      </c>
      <c r="BU22" s="17">
        <v>86860</v>
      </c>
      <c r="BV22" s="17">
        <v>74437</v>
      </c>
      <c r="BW22" s="17">
        <v>78630</v>
      </c>
      <c r="BX22" s="17">
        <v>85870</v>
      </c>
      <c r="BY22" s="17">
        <v>90545</v>
      </c>
      <c r="BZ22" s="17">
        <v>93037</v>
      </c>
      <c r="CA22" s="17">
        <v>94645</v>
      </c>
      <c r="CB22" s="17">
        <v>93502</v>
      </c>
      <c r="CC22" s="17">
        <v>91198</v>
      </c>
      <c r="CD22" s="17">
        <v>106486</v>
      </c>
      <c r="CE22" s="18">
        <v>102145</v>
      </c>
    </row>
    <row r="23" spans="1:83" x14ac:dyDescent="0.2">
      <c r="A23" s="15" t="s">
        <v>10</v>
      </c>
      <c r="B23" s="16">
        <v>107111</v>
      </c>
      <c r="C23" s="17">
        <v>81350</v>
      </c>
      <c r="D23" s="17">
        <v>84656</v>
      </c>
      <c r="E23" s="17">
        <v>72864</v>
      </c>
      <c r="F23" s="17">
        <v>84072</v>
      </c>
      <c r="G23" s="17">
        <v>69487</v>
      </c>
      <c r="H23" s="17">
        <v>56564</v>
      </c>
      <c r="I23" s="17">
        <v>49831</v>
      </c>
      <c r="J23" s="17">
        <v>50837</v>
      </c>
      <c r="K23" s="17">
        <v>55498</v>
      </c>
      <c r="L23" s="17">
        <v>43179</v>
      </c>
      <c r="M23" s="18">
        <v>38772</v>
      </c>
      <c r="O23" s="15" t="s">
        <v>10</v>
      </c>
      <c r="P23" s="16">
        <v>122860</v>
      </c>
      <c r="Q23" s="17">
        <v>106143</v>
      </c>
      <c r="R23" s="17">
        <v>104426</v>
      </c>
      <c r="S23" s="17">
        <v>129557</v>
      </c>
      <c r="T23" s="17">
        <v>99767</v>
      </c>
      <c r="U23" s="17">
        <v>116314</v>
      </c>
      <c r="V23" s="17">
        <v>107137</v>
      </c>
      <c r="W23" s="17">
        <v>109770</v>
      </c>
      <c r="X23" s="17">
        <v>122103</v>
      </c>
      <c r="Y23" s="17">
        <v>104841</v>
      </c>
      <c r="Z23" s="17">
        <v>97113</v>
      </c>
      <c r="AA23" s="18">
        <v>98137</v>
      </c>
      <c r="AC23" s="15" t="s">
        <v>10</v>
      </c>
      <c r="AD23" s="16">
        <v>90941</v>
      </c>
      <c r="AE23" s="17">
        <v>73671</v>
      </c>
      <c r="AF23" s="17">
        <v>68799</v>
      </c>
      <c r="AG23" s="17">
        <v>97955</v>
      </c>
      <c r="AH23" s="17">
        <v>90871</v>
      </c>
      <c r="AI23" s="17">
        <v>98851</v>
      </c>
      <c r="AJ23" s="17">
        <v>94339</v>
      </c>
      <c r="AK23" s="17">
        <v>71278</v>
      </c>
      <c r="AL23" s="17">
        <v>99492</v>
      </c>
      <c r="AM23" s="17">
        <v>96879</v>
      </c>
      <c r="AN23" s="17">
        <v>95946</v>
      </c>
      <c r="AO23" s="18">
        <v>92081</v>
      </c>
      <c r="AQ23" s="15" t="s">
        <v>10</v>
      </c>
      <c r="AR23" s="16">
        <v>69594</v>
      </c>
      <c r="AS23" s="17">
        <v>57114</v>
      </c>
      <c r="AT23" s="17">
        <v>74416</v>
      </c>
      <c r="AU23" s="17">
        <v>76569</v>
      </c>
      <c r="AV23" s="17">
        <v>86878</v>
      </c>
      <c r="AW23" s="17">
        <v>88799</v>
      </c>
      <c r="AX23" s="17">
        <v>77212</v>
      </c>
      <c r="AY23" s="17">
        <v>78009</v>
      </c>
      <c r="AZ23" s="17">
        <v>90275</v>
      </c>
      <c r="BA23" s="17">
        <v>88278</v>
      </c>
      <c r="BB23" s="17">
        <v>78043</v>
      </c>
      <c r="BC23" s="18">
        <v>92331</v>
      </c>
      <c r="BE23" s="15" t="s">
        <v>10</v>
      </c>
      <c r="BF23" s="16">
        <v>121199</v>
      </c>
      <c r="BG23" s="17">
        <v>110041</v>
      </c>
      <c r="BH23" s="17">
        <v>88505</v>
      </c>
      <c r="BI23" s="17">
        <v>112129</v>
      </c>
      <c r="BJ23" s="17">
        <v>100092</v>
      </c>
      <c r="BK23" s="17">
        <v>88699</v>
      </c>
      <c r="BL23" s="17">
        <v>95888</v>
      </c>
      <c r="BM23" s="17">
        <v>90374</v>
      </c>
      <c r="BN23" s="17">
        <v>89127</v>
      </c>
      <c r="BO23" s="17">
        <v>101289</v>
      </c>
      <c r="BP23" s="17">
        <v>103200</v>
      </c>
      <c r="BQ23" s="18">
        <v>114878</v>
      </c>
      <c r="BS23" s="15" t="s">
        <v>10</v>
      </c>
      <c r="BT23" s="16">
        <v>94643</v>
      </c>
      <c r="BU23" s="17">
        <v>88923</v>
      </c>
      <c r="BV23" s="17">
        <v>76293</v>
      </c>
      <c r="BW23" s="17">
        <v>97406</v>
      </c>
      <c r="BX23" s="17">
        <v>81843</v>
      </c>
      <c r="BY23" s="17">
        <v>87045</v>
      </c>
      <c r="BZ23" s="17">
        <v>91197</v>
      </c>
      <c r="CA23" s="17">
        <v>84913</v>
      </c>
      <c r="CB23" s="17">
        <v>90326</v>
      </c>
      <c r="CC23" s="17">
        <v>91842</v>
      </c>
      <c r="CD23" s="17">
        <v>106779</v>
      </c>
      <c r="CE23" s="18">
        <v>127181</v>
      </c>
    </row>
    <row r="24" spans="1:83" x14ac:dyDescent="0.2">
      <c r="A24" s="15" t="s">
        <v>11</v>
      </c>
      <c r="B24" s="16">
        <v>138319</v>
      </c>
      <c r="C24" s="17">
        <v>116317</v>
      </c>
      <c r="D24" s="17">
        <v>126744</v>
      </c>
      <c r="E24" s="17">
        <v>52385</v>
      </c>
      <c r="F24" s="17">
        <v>57746</v>
      </c>
      <c r="G24" s="17">
        <v>56981</v>
      </c>
      <c r="H24" s="17">
        <v>36821</v>
      </c>
      <c r="I24" s="17">
        <v>31486</v>
      </c>
      <c r="J24" s="17">
        <v>25183</v>
      </c>
      <c r="K24" s="17">
        <v>25140</v>
      </c>
      <c r="L24" s="17">
        <v>13990</v>
      </c>
      <c r="M24" s="18">
        <v>7439</v>
      </c>
      <c r="O24" s="15" t="s">
        <v>11</v>
      </c>
      <c r="P24" s="16">
        <v>116253</v>
      </c>
      <c r="Q24" s="17">
        <v>111645</v>
      </c>
      <c r="R24" s="17">
        <v>123043</v>
      </c>
      <c r="S24" s="17">
        <v>108192</v>
      </c>
      <c r="T24" s="17">
        <v>103697</v>
      </c>
      <c r="U24" s="17">
        <v>73408</v>
      </c>
      <c r="V24" s="17">
        <v>101041</v>
      </c>
      <c r="W24" s="17">
        <v>104851</v>
      </c>
      <c r="X24" s="17">
        <v>102152</v>
      </c>
      <c r="Y24" s="17">
        <v>98937</v>
      </c>
      <c r="Z24" s="17">
        <v>101763</v>
      </c>
      <c r="AA24" s="18">
        <v>94566</v>
      </c>
      <c r="AC24" s="15" t="s">
        <v>11</v>
      </c>
      <c r="AD24" s="16">
        <v>61749</v>
      </c>
      <c r="AE24" s="17">
        <v>54450</v>
      </c>
      <c r="AF24" s="17">
        <v>46084</v>
      </c>
      <c r="AG24" s="17">
        <v>89668</v>
      </c>
      <c r="AH24" s="17">
        <v>103633</v>
      </c>
      <c r="AI24" s="17">
        <v>94680</v>
      </c>
      <c r="AJ24" s="17">
        <v>75582</v>
      </c>
      <c r="AK24" s="17">
        <v>82720</v>
      </c>
      <c r="AL24" s="17">
        <v>85972</v>
      </c>
      <c r="AM24" s="17">
        <v>104710</v>
      </c>
      <c r="AN24" s="17">
        <v>98634</v>
      </c>
      <c r="AO24" s="18">
        <v>100990</v>
      </c>
      <c r="AQ24" s="15" t="s">
        <v>11</v>
      </c>
      <c r="AR24" s="16">
        <v>34711</v>
      </c>
      <c r="AS24" s="17">
        <v>48339</v>
      </c>
      <c r="AT24" s="17">
        <v>59581</v>
      </c>
      <c r="AU24" s="17">
        <v>72308</v>
      </c>
      <c r="AV24" s="17">
        <v>79042</v>
      </c>
      <c r="AW24" s="17">
        <v>64792</v>
      </c>
      <c r="AX24" s="17">
        <v>76015</v>
      </c>
      <c r="AY24" s="17">
        <v>86517</v>
      </c>
      <c r="AZ24" s="17">
        <v>80166</v>
      </c>
      <c r="BA24" s="17">
        <v>81308</v>
      </c>
      <c r="BB24" s="17">
        <v>101488</v>
      </c>
      <c r="BC24" s="18">
        <v>90546</v>
      </c>
      <c r="BE24" s="15" t="s">
        <v>11</v>
      </c>
      <c r="BF24" s="16">
        <v>90906</v>
      </c>
      <c r="BG24" s="17">
        <v>79707</v>
      </c>
      <c r="BH24" s="17">
        <v>73888</v>
      </c>
      <c r="BI24" s="17">
        <v>100862</v>
      </c>
      <c r="BJ24" s="17">
        <v>83629</v>
      </c>
      <c r="BK24" s="17">
        <v>88468</v>
      </c>
      <c r="BL24" s="17">
        <v>78914</v>
      </c>
      <c r="BM24" s="17">
        <v>78325</v>
      </c>
      <c r="BN24" s="17">
        <v>84159</v>
      </c>
      <c r="BO24" s="17">
        <v>111541</v>
      </c>
      <c r="BP24" s="17">
        <v>108929</v>
      </c>
      <c r="BQ24" s="18">
        <v>114426</v>
      </c>
      <c r="BS24" s="15" t="s">
        <v>11</v>
      </c>
      <c r="BT24" s="16">
        <v>90653</v>
      </c>
      <c r="BU24" s="17">
        <v>78114</v>
      </c>
      <c r="BV24" s="17">
        <v>81397</v>
      </c>
      <c r="BW24" s="17">
        <v>76409</v>
      </c>
      <c r="BX24" s="17">
        <v>84769</v>
      </c>
      <c r="BY24" s="17">
        <v>91969</v>
      </c>
      <c r="BZ24" s="17">
        <v>90786</v>
      </c>
      <c r="CA24" s="17">
        <v>87456</v>
      </c>
      <c r="CB24" s="17">
        <v>94520</v>
      </c>
      <c r="CC24" s="17">
        <v>89759</v>
      </c>
      <c r="CD24" s="17">
        <v>92817</v>
      </c>
      <c r="CE24" s="18">
        <v>110266</v>
      </c>
    </row>
    <row r="25" spans="1:83" x14ac:dyDescent="0.2">
      <c r="A25" s="15" t="s">
        <v>12</v>
      </c>
      <c r="B25" s="16">
        <v>140874</v>
      </c>
      <c r="C25" s="17">
        <v>136513</v>
      </c>
      <c r="D25" s="17">
        <v>110403</v>
      </c>
      <c r="E25" s="17">
        <v>26531</v>
      </c>
      <c r="F25" s="17">
        <v>22393</v>
      </c>
      <c r="G25" s="17">
        <v>26917</v>
      </c>
      <c r="H25" s="17">
        <v>17780</v>
      </c>
      <c r="I25" s="17">
        <v>18620</v>
      </c>
      <c r="J25" s="17">
        <v>12385</v>
      </c>
      <c r="K25" s="17">
        <v>6630</v>
      </c>
      <c r="L25" s="17">
        <v>3824</v>
      </c>
      <c r="M25" s="18">
        <v>3094</v>
      </c>
      <c r="O25" s="15" t="s">
        <v>12</v>
      </c>
      <c r="P25" s="16">
        <v>110615</v>
      </c>
      <c r="Q25" s="17">
        <v>86657</v>
      </c>
      <c r="R25" s="17">
        <v>92552</v>
      </c>
      <c r="S25" s="17">
        <v>99496</v>
      </c>
      <c r="T25" s="17">
        <v>74128</v>
      </c>
      <c r="U25" s="17">
        <v>71201</v>
      </c>
      <c r="V25" s="17">
        <v>87466</v>
      </c>
      <c r="W25" s="17">
        <v>91858</v>
      </c>
      <c r="X25" s="17">
        <v>87689</v>
      </c>
      <c r="Y25" s="17">
        <v>98870</v>
      </c>
      <c r="Z25" s="17">
        <v>96229</v>
      </c>
      <c r="AA25" s="18">
        <v>100302</v>
      </c>
      <c r="AC25" s="15" t="s">
        <v>12</v>
      </c>
      <c r="AD25" s="16">
        <v>34129</v>
      </c>
      <c r="AE25" s="17">
        <v>32824</v>
      </c>
      <c r="AF25" s="17">
        <v>28966</v>
      </c>
      <c r="AG25" s="17">
        <v>126899</v>
      </c>
      <c r="AH25" s="17">
        <v>125570</v>
      </c>
      <c r="AI25" s="17">
        <v>90092</v>
      </c>
      <c r="AJ25" s="17">
        <v>57355</v>
      </c>
      <c r="AK25" s="17">
        <v>65331</v>
      </c>
      <c r="AL25" s="17">
        <v>62932</v>
      </c>
      <c r="AM25" s="17">
        <v>101419</v>
      </c>
      <c r="AN25" s="17">
        <v>87072</v>
      </c>
      <c r="AO25" s="18">
        <v>95134</v>
      </c>
      <c r="AQ25" s="15" t="s">
        <v>12</v>
      </c>
      <c r="AR25" s="16">
        <v>7272</v>
      </c>
      <c r="AS25" s="17">
        <v>22973</v>
      </c>
      <c r="AT25" s="17">
        <v>34754</v>
      </c>
      <c r="AU25" s="17">
        <v>87039</v>
      </c>
      <c r="AV25" s="17">
        <v>73858</v>
      </c>
      <c r="AW25" s="17">
        <v>76431</v>
      </c>
      <c r="AX25" s="17">
        <v>69691</v>
      </c>
      <c r="AY25" s="17">
        <v>85981</v>
      </c>
      <c r="AZ25" s="17">
        <v>80098</v>
      </c>
      <c r="BA25" s="17">
        <v>38777</v>
      </c>
      <c r="BB25" s="17">
        <v>35759</v>
      </c>
      <c r="BC25" s="18">
        <v>47353</v>
      </c>
      <c r="BE25" s="15" t="s">
        <v>12</v>
      </c>
      <c r="BF25" s="16">
        <v>51690</v>
      </c>
      <c r="BG25" s="17">
        <v>48719</v>
      </c>
      <c r="BH25" s="17">
        <v>59176</v>
      </c>
      <c r="BI25" s="17">
        <v>98828</v>
      </c>
      <c r="BJ25" s="17">
        <v>84604</v>
      </c>
      <c r="BK25" s="17">
        <v>90392</v>
      </c>
      <c r="BL25" s="17">
        <v>60361</v>
      </c>
      <c r="BM25" s="17">
        <v>56129</v>
      </c>
      <c r="BN25" s="17">
        <v>73580</v>
      </c>
      <c r="BO25" s="17">
        <v>129230</v>
      </c>
      <c r="BP25" s="17">
        <v>127502</v>
      </c>
      <c r="BQ25" s="18">
        <v>151901</v>
      </c>
      <c r="BS25" s="15" t="s">
        <v>12</v>
      </c>
      <c r="BT25" s="16">
        <v>85977</v>
      </c>
      <c r="BU25" s="17">
        <v>77416</v>
      </c>
      <c r="BV25" s="17">
        <v>86698</v>
      </c>
      <c r="BW25" s="17">
        <v>87962</v>
      </c>
      <c r="BX25" s="17">
        <v>80906</v>
      </c>
      <c r="BY25" s="17">
        <v>87298</v>
      </c>
      <c r="BZ25" s="17">
        <v>95438</v>
      </c>
      <c r="CA25" s="17">
        <v>82708</v>
      </c>
      <c r="CB25" s="17">
        <v>88973</v>
      </c>
      <c r="CC25" s="17">
        <v>83589</v>
      </c>
      <c r="CD25" s="17">
        <v>94308</v>
      </c>
      <c r="CE25" s="18">
        <v>113845</v>
      </c>
    </row>
    <row r="26" spans="1:83" x14ac:dyDescent="0.2">
      <c r="A26" s="15" t="s">
        <v>13</v>
      </c>
      <c r="B26" s="19">
        <v>152695</v>
      </c>
      <c r="C26" s="20">
        <v>131913</v>
      </c>
      <c r="D26" s="20">
        <v>111163</v>
      </c>
      <c r="E26" s="20">
        <v>16638</v>
      </c>
      <c r="F26" s="20">
        <v>16889</v>
      </c>
      <c r="G26" s="20">
        <v>17503</v>
      </c>
      <c r="H26" s="20">
        <v>21536</v>
      </c>
      <c r="I26" s="20">
        <v>15600</v>
      </c>
      <c r="J26" s="20">
        <v>9444</v>
      </c>
      <c r="K26" s="20">
        <v>3405</v>
      </c>
      <c r="L26" s="20">
        <v>3120</v>
      </c>
      <c r="M26" s="21">
        <v>3368</v>
      </c>
      <c r="O26" s="15" t="s">
        <v>13</v>
      </c>
      <c r="P26" s="19">
        <v>89107</v>
      </c>
      <c r="Q26" s="20">
        <v>66028</v>
      </c>
      <c r="R26" s="20">
        <v>65928</v>
      </c>
      <c r="S26" s="20">
        <v>68110</v>
      </c>
      <c r="T26" s="20">
        <v>65865</v>
      </c>
      <c r="U26" s="20">
        <v>42596</v>
      </c>
      <c r="V26" s="20">
        <v>54361</v>
      </c>
      <c r="W26" s="20">
        <v>53480</v>
      </c>
      <c r="X26" s="20">
        <v>49133</v>
      </c>
      <c r="Y26" s="20">
        <v>101603</v>
      </c>
      <c r="Z26" s="20">
        <v>93003</v>
      </c>
      <c r="AA26" s="21">
        <v>86456</v>
      </c>
      <c r="AC26" s="15" t="s">
        <v>13</v>
      </c>
      <c r="AD26" s="19">
        <v>19860</v>
      </c>
      <c r="AE26" s="20">
        <v>18065</v>
      </c>
      <c r="AF26" s="20">
        <v>15410</v>
      </c>
      <c r="AG26" s="20">
        <v>103035</v>
      </c>
      <c r="AH26" s="20">
        <v>99266</v>
      </c>
      <c r="AI26" s="20">
        <v>103637</v>
      </c>
      <c r="AJ26" s="20">
        <v>45516</v>
      </c>
      <c r="AK26" s="20">
        <v>46588</v>
      </c>
      <c r="AL26" s="20">
        <v>46954</v>
      </c>
      <c r="AM26" s="20">
        <v>92715</v>
      </c>
      <c r="AN26" s="20">
        <v>99751</v>
      </c>
      <c r="AO26" s="21">
        <v>106505</v>
      </c>
      <c r="AQ26" s="15" t="s">
        <v>13</v>
      </c>
      <c r="AR26" s="19">
        <v>4539</v>
      </c>
      <c r="AS26" s="20">
        <v>7253</v>
      </c>
      <c r="AT26" s="20">
        <v>21712</v>
      </c>
      <c r="AU26" s="20"/>
      <c r="AV26" s="20">
        <v>92452</v>
      </c>
      <c r="AW26" s="20">
        <v>76006</v>
      </c>
      <c r="AX26" s="20">
        <v>87421</v>
      </c>
      <c r="AY26" s="20">
        <v>75649</v>
      </c>
      <c r="AZ26" s="20">
        <v>91436</v>
      </c>
      <c r="BA26" s="20">
        <v>20485</v>
      </c>
      <c r="BB26" s="20">
        <v>23812</v>
      </c>
      <c r="BC26" s="21">
        <v>22514</v>
      </c>
      <c r="BE26" s="15" t="s">
        <v>13</v>
      </c>
      <c r="BF26" s="19">
        <v>29937</v>
      </c>
      <c r="BG26" s="20">
        <v>35219</v>
      </c>
      <c r="BH26" s="20">
        <v>33956</v>
      </c>
      <c r="BI26" s="20">
        <v>96168</v>
      </c>
      <c r="BJ26" s="20">
        <v>97947</v>
      </c>
      <c r="BK26" s="20">
        <v>90216</v>
      </c>
      <c r="BL26" s="20">
        <v>33060</v>
      </c>
      <c r="BM26" s="20">
        <v>32096</v>
      </c>
      <c r="BN26" s="20">
        <v>43007</v>
      </c>
      <c r="BO26" s="20">
        <v>110907</v>
      </c>
      <c r="BP26" s="20">
        <v>118916</v>
      </c>
      <c r="BQ26" s="21">
        <v>128780</v>
      </c>
      <c r="BS26" s="15" t="s">
        <v>13</v>
      </c>
      <c r="BT26" s="19">
        <v>116044</v>
      </c>
      <c r="BU26" s="20">
        <v>114681</v>
      </c>
      <c r="BV26" s="20">
        <v>107653</v>
      </c>
      <c r="BW26" s="20">
        <v>87664</v>
      </c>
      <c r="BX26" s="20">
        <v>93142</v>
      </c>
      <c r="BY26" s="20">
        <v>92813</v>
      </c>
      <c r="BZ26" s="20">
        <v>99127</v>
      </c>
      <c r="CA26" s="20">
        <v>103141</v>
      </c>
      <c r="CB26" s="20">
        <v>97430</v>
      </c>
      <c r="CC26" s="20">
        <v>84955</v>
      </c>
      <c r="CD26" s="20">
        <v>101216</v>
      </c>
      <c r="CE26" s="21">
        <v>109677</v>
      </c>
    </row>
    <row r="28" spans="1:83" x14ac:dyDescent="0.2">
      <c r="B28" t="s">
        <v>27</v>
      </c>
      <c r="P28" t="s">
        <v>27</v>
      </c>
      <c r="AD28" t="s">
        <v>27</v>
      </c>
      <c r="AR28" t="s">
        <v>27</v>
      </c>
      <c r="BF28" t="s">
        <v>27</v>
      </c>
      <c r="BT28" t="s">
        <v>27</v>
      </c>
    </row>
    <row r="29" spans="1:83" x14ac:dyDescent="0.2"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P29" s="15">
        <v>1</v>
      </c>
      <c r="Q29" s="15">
        <v>2</v>
      </c>
      <c r="R29" s="15">
        <v>3</v>
      </c>
      <c r="S29" s="15">
        <v>4</v>
      </c>
      <c r="T29" s="15">
        <v>5</v>
      </c>
      <c r="U29" s="15">
        <v>6</v>
      </c>
      <c r="V29" s="15">
        <v>7</v>
      </c>
      <c r="W29" s="15">
        <v>8</v>
      </c>
      <c r="X29" s="15">
        <v>9</v>
      </c>
      <c r="Y29" s="15">
        <v>10</v>
      </c>
      <c r="Z29" s="15">
        <v>11</v>
      </c>
      <c r="AA29" s="15">
        <v>12</v>
      </c>
      <c r="AD29" s="15">
        <v>1</v>
      </c>
      <c r="AE29" s="15">
        <v>2</v>
      </c>
      <c r="AF29" s="15">
        <v>3</v>
      </c>
      <c r="AG29" s="15">
        <v>4</v>
      </c>
      <c r="AH29" s="15">
        <v>5</v>
      </c>
      <c r="AI29" s="15">
        <v>6</v>
      </c>
      <c r="AJ29" s="15">
        <v>7</v>
      </c>
      <c r="AK29" s="15">
        <v>8</v>
      </c>
      <c r="AL29" s="15">
        <v>9</v>
      </c>
      <c r="AM29" s="15">
        <v>10</v>
      </c>
      <c r="AN29" s="15">
        <v>11</v>
      </c>
      <c r="AO29" s="15">
        <v>12</v>
      </c>
      <c r="AR29" s="15">
        <v>1</v>
      </c>
      <c r="AS29" s="15">
        <v>2</v>
      </c>
      <c r="AT29" s="15">
        <v>3</v>
      </c>
      <c r="AU29" s="15">
        <v>4</v>
      </c>
      <c r="AV29" s="15">
        <v>5</v>
      </c>
      <c r="AW29" s="15">
        <v>6</v>
      </c>
      <c r="AX29" s="15">
        <v>7</v>
      </c>
      <c r="AY29" s="15">
        <v>8</v>
      </c>
      <c r="AZ29" s="15">
        <v>9</v>
      </c>
      <c r="BA29" s="15">
        <v>10</v>
      </c>
      <c r="BB29" s="15">
        <v>11</v>
      </c>
      <c r="BC29" s="15">
        <v>12</v>
      </c>
      <c r="BF29" s="15">
        <v>1</v>
      </c>
      <c r="BG29" s="15">
        <v>2</v>
      </c>
      <c r="BH29" s="15">
        <v>3</v>
      </c>
      <c r="BI29" s="15">
        <v>4</v>
      </c>
      <c r="BJ29" s="15">
        <v>5</v>
      </c>
      <c r="BK29" s="15">
        <v>6</v>
      </c>
      <c r="BL29" s="15">
        <v>7</v>
      </c>
      <c r="BM29" s="15">
        <v>8</v>
      </c>
      <c r="BN29" s="15">
        <v>9</v>
      </c>
      <c r="BO29" s="15">
        <v>10</v>
      </c>
      <c r="BP29" s="15">
        <v>11</v>
      </c>
      <c r="BQ29" s="15">
        <v>12</v>
      </c>
      <c r="BT29" s="15">
        <v>1</v>
      </c>
      <c r="BU29" s="15">
        <v>2</v>
      </c>
      <c r="BV29" s="15">
        <v>3</v>
      </c>
      <c r="BW29" s="15">
        <v>4</v>
      </c>
      <c r="BX29" s="15">
        <v>5</v>
      </c>
      <c r="BY29" s="15">
        <v>6</v>
      </c>
      <c r="BZ29" s="15">
        <v>7</v>
      </c>
      <c r="CA29" s="15">
        <v>8</v>
      </c>
      <c r="CB29" s="15">
        <v>9</v>
      </c>
      <c r="CC29" s="15">
        <v>10</v>
      </c>
      <c r="CD29" s="15">
        <v>11</v>
      </c>
      <c r="CE29" s="15">
        <v>12</v>
      </c>
    </row>
    <row r="30" spans="1:83" x14ac:dyDescent="0.2">
      <c r="A30" s="15" t="s">
        <v>5</v>
      </c>
      <c r="B30" s="45">
        <v>855</v>
      </c>
      <c r="C30" s="46">
        <v>674</v>
      </c>
      <c r="D30" s="46">
        <v>698</v>
      </c>
      <c r="E30" s="46">
        <v>611</v>
      </c>
      <c r="F30" s="46">
        <v>603</v>
      </c>
      <c r="G30" s="46">
        <v>567</v>
      </c>
      <c r="H30" s="46">
        <v>561</v>
      </c>
      <c r="I30" s="46">
        <v>630</v>
      </c>
      <c r="J30" s="46">
        <v>593</v>
      </c>
      <c r="K30" s="46">
        <v>594</v>
      </c>
      <c r="L30" s="46">
        <v>571</v>
      </c>
      <c r="M30" s="47">
        <v>612</v>
      </c>
      <c r="O30" s="15" t="s">
        <v>5</v>
      </c>
      <c r="P30" s="45">
        <v>1019</v>
      </c>
      <c r="Q30" s="46">
        <v>723</v>
      </c>
      <c r="R30" s="46">
        <v>1167</v>
      </c>
      <c r="S30" s="46">
        <v>729</v>
      </c>
      <c r="T30" s="46">
        <v>654</v>
      </c>
      <c r="U30" s="46">
        <v>641</v>
      </c>
      <c r="V30" s="46">
        <v>617</v>
      </c>
      <c r="W30" s="46">
        <v>662</v>
      </c>
      <c r="X30" s="46">
        <v>708</v>
      </c>
      <c r="Y30" s="46">
        <v>640</v>
      </c>
      <c r="Z30" s="46">
        <v>658</v>
      </c>
      <c r="AA30" s="47">
        <v>673</v>
      </c>
      <c r="AC30" s="15" t="s">
        <v>5</v>
      </c>
      <c r="AD30" s="45">
        <v>1009</v>
      </c>
      <c r="AE30" s="46">
        <v>870</v>
      </c>
      <c r="AF30" s="46">
        <v>821</v>
      </c>
      <c r="AG30" s="46">
        <v>768</v>
      </c>
      <c r="AH30" s="46">
        <v>764</v>
      </c>
      <c r="AI30" s="46">
        <v>749</v>
      </c>
      <c r="AJ30" s="46">
        <v>754</v>
      </c>
      <c r="AK30" s="46">
        <v>691</v>
      </c>
      <c r="AL30" s="46">
        <v>716</v>
      </c>
      <c r="AM30" s="46">
        <v>696</v>
      </c>
      <c r="AN30" s="46">
        <v>773</v>
      </c>
      <c r="AO30" s="47">
        <v>770</v>
      </c>
      <c r="AQ30" s="15" t="s">
        <v>5</v>
      </c>
      <c r="AR30" s="45">
        <v>1409</v>
      </c>
      <c r="AS30" s="46">
        <v>950</v>
      </c>
      <c r="AT30" s="46">
        <v>811</v>
      </c>
      <c r="AU30" s="46">
        <v>806</v>
      </c>
      <c r="AV30" s="46">
        <v>768</v>
      </c>
      <c r="AW30" s="46">
        <v>805</v>
      </c>
      <c r="AX30" s="46">
        <v>807</v>
      </c>
      <c r="AY30" s="46">
        <v>752</v>
      </c>
      <c r="AZ30" s="46">
        <v>756</v>
      </c>
      <c r="BA30" s="46">
        <v>737</v>
      </c>
      <c r="BB30" s="46">
        <v>756</v>
      </c>
      <c r="BC30" s="47">
        <v>767</v>
      </c>
      <c r="BE30" s="15" t="s">
        <v>5</v>
      </c>
      <c r="BF30" s="45">
        <v>1189</v>
      </c>
      <c r="BG30" s="46">
        <v>996</v>
      </c>
      <c r="BH30" s="46">
        <v>838</v>
      </c>
      <c r="BI30" s="46">
        <v>831</v>
      </c>
      <c r="BJ30" s="46">
        <v>787</v>
      </c>
      <c r="BK30" s="46">
        <v>882</v>
      </c>
      <c r="BL30" s="46">
        <v>924</v>
      </c>
      <c r="BM30" s="46">
        <v>800</v>
      </c>
      <c r="BN30" s="46">
        <v>823</v>
      </c>
      <c r="BO30" s="46">
        <v>894</v>
      </c>
      <c r="BP30" s="46">
        <v>812</v>
      </c>
      <c r="BQ30" s="47">
        <v>911</v>
      </c>
      <c r="BS30" s="15" t="s">
        <v>5</v>
      </c>
      <c r="BT30" s="45">
        <v>1148</v>
      </c>
      <c r="BU30" s="46">
        <v>966</v>
      </c>
      <c r="BV30" s="46">
        <v>914</v>
      </c>
      <c r="BW30" s="46">
        <v>896</v>
      </c>
      <c r="BX30" s="46">
        <v>877</v>
      </c>
      <c r="BY30" s="46">
        <v>906</v>
      </c>
      <c r="BZ30" s="46">
        <v>818</v>
      </c>
      <c r="CA30" s="46">
        <v>879</v>
      </c>
      <c r="CB30" s="46">
        <v>878</v>
      </c>
      <c r="CC30" s="46">
        <v>929</v>
      </c>
      <c r="CD30" s="46">
        <v>829</v>
      </c>
      <c r="CE30" s="47">
        <v>953</v>
      </c>
    </row>
    <row r="31" spans="1:83" x14ac:dyDescent="0.2">
      <c r="A31" s="15" t="s">
        <v>7</v>
      </c>
      <c r="B31" s="16">
        <v>751</v>
      </c>
      <c r="C31" s="17">
        <v>671</v>
      </c>
      <c r="D31" s="17">
        <v>557</v>
      </c>
      <c r="E31" s="17">
        <v>560</v>
      </c>
      <c r="F31" s="17">
        <v>613</v>
      </c>
      <c r="G31" s="17">
        <v>628</v>
      </c>
      <c r="H31" s="17">
        <v>566</v>
      </c>
      <c r="I31" s="17">
        <v>578</v>
      </c>
      <c r="J31" s="17">
        <v>542</v>
      </c>
      <c r="K31" s="17">
        <v>551</v>
      </c>
      <c r="L31" s="17">
        <v>586</v>
      </c>
      <c r="M31" s="18">
        <v>581</v>
      </c>
      <c r="O31" s="15" t="s">
        <v>7</v>
      </c>
      <c r="P31" s="16">
        <v>922</v>
      </c>
      <c r="Q31" s="17">
        <v>777</v>
      </c>
      <c r="R31" s="17">
        <v>726</v>
      </c>
      <c r="S31" s="17">
        <v>652</v>
      </c>
      <c r="T31" s="17">
        <v>712</v>
      </c>
      <c r="U31" s="17">
        <v>646</v>
      </c>
      <c r="V31" s="17">
        <v>647</v>
      </c>
      <c r="W31" s="17">
        <v>652</v>
      </c>
      <c r="X31" s="17">
        <v>619</v>
      </c>
      <c r="Y31" s="17">
        <v>617</v>
      </c>
      <c r="Z31" s="17">
        <v>669</v>
      </c>
      <c r="AA31" s="18">
        <v>694</v>
      </c>
      <c r="AC31" s="15" t="s">
        <v>7</v>
      </c>
      <c r="AD31" s="16">
        <v>983</v>
      </c>
      <c r="AE31" s="17">
        <v>800</v>
      </c>
      <c r="AF31" s="17">
        <v>814</v>
      </c>
      <c r="AG31" s="17">
        <v>798</v>
      </c>
      <c r="AH31" s="17">
        <v>894</v>
      </c>
      <c r="AI31" s="17">
        <v>731</v>
      </c>
      <c r="AJ31" s="17">
        <v>674</v>
      </c>
      <c r="AK31" s="17">
        <v>745</v>
      </c>
      <c r="AL31" s="17">
        <v>747</v>
      </c>
      <c r="AM31" s="17">
        <v>741</v>
      </c>
      <c r="AN31" s="17">
        <v>763</v>
      </c>
      <c r="AO31" s="18">
        <v>716</v>
      </c>
      <c r="AQ31" s="15" t="s">
        <v>7</v>
      </c>
      <c r="AR31" s="16">
        <v>1105</v>
      </c>
      <c r="AS31" s="17">
        <v>951</v>
      </c>
      <c r="AT31" s="17">
        <v>849</v>
      </c>
      <c r="AU31" s="17">
        <v>807</v>
      </c>
      <c r="AV31" s="17">
        <v>883</v>
      </c>
      <c r="AW31" s="17">
        <v>821</v>
      </c>
      <c r="AX31" s="17">
        <v>867</v>
      </c>
      <c r="AY31" s="17">
        <v>835</v>
      </c>
      <c r="AZ31" s="17">
        <v>775</v>
      </c>
      <c r="BA31" s="17">
        <v>864</v>
      </c>
      <c r="BB31" s="17">
        <v>794</v>
      </c>
      <c r="BC31" s="18">
        <v>817</v>
      </c>
      <c r="BE31" s="15" t="s">
        <v>7</v>
      </c>
      <c r="BF31" s="16">
        <v>1194</v>
      </c>
      <c r="BG31" s="17">
        <v>1001</v>
      </c>
      <c r="BH31" s="17">
        <v>896</v>
      </c>
      <c r="BI31" s="17">
        <v>845</v>
      </c>
      <c r="BJ31" s="17">
        <v>804</v>
      </c>
      <c r="BK31" s="17">
        <v>908</v>
      </c>
      <c r="BL31" s="17">
        <v>922</v>
      </c>
      <c r="BM31" s="17">
        <v>814</v>
      </c>
      <c r="BN31" s="17">
        <v>853</v>
      </c>
      <c r="BO31" s="17">
        <v>854</v>
      </c>
      <c r="BP31" s="17">
        <v>829</v>
      </c>
      <c r="BQ31" s="18">
        <v>891</v>
      </c>
      <c r="BS31" s="15" t="s">
        <v>7</v>
      </c>
      <c r="BT31" s="16">
        <v>1085</v>
      </c>
      <c r="BU31" s="17">
        <v>998</v>
      </c>
      <c r="BV31" s="17">
        <v>926</v>
      </c>
      <c r="BW31" s="17">
        <v>920</v>
      </c>
      <c r="BX31" s="17">
        <v>893</v>
      </c>
      <c r="BY31" s="17">
        <v>1079</v>
      </c>
      <c r="BZ31" s="17">
        <v>822</v>
      </c>
      <c r="CA31" s="17">
        <v>909</v>
      </c>
      <c r="CB31" s="17">
        <v>890</v>
      </c>
      <c r="CC31" s="17">
        <v>832</v>
      </c>
      <c r="CD31" s="17">
        <v>866</v>
      </c>
      <c r="CE31" s="18">
        <v>873</v>
      </c>
    </row>
    <row r="32" spans="1:83" x14ac:dyDescent="0.2">
      <c r="A32" s="15" t="s">
        <v>8</v>
      </c>
      <c r="B32" s="16">
        <v>772</v>
      </c>
      <c r="C32" s="17">
        <v>739</v>
      </c>
      <c r="D32" s="17">
        <v>782</v>
      </c>
      <c r="E32" s="17">
        <v>663</v>
      </c>
      <c r="F32" s="17">
        <v>791</v>
      </c>
      <c r="G32" s="17">
        <v>520</v>
      </c>
      <c r="H32" s="17">
        <v>590</v>
      </c>
      <c r="I32" s="17">
        <v>631</v>
      </c>
      <c r="J32" s="17">
        <v>580</v>
      </c>
      <c r="K32" s="17">
        <v>605</v>
      </c>
      <c r="L32" s="17">
        <v>711</v>
      </c>
      <c r="M32" s="18">
        <v>593</v>
      </c>
      <c r="O32" s="15" t="s">
        <v>8</v>
      </c>
      <c r="P32" s="16">
        <v>928</v>
      </c>
      <c r="Q32" s="17">
        <v>800</v>
      </c>
      <c r="R32" s="17">
        <v>759</v>
      </c>
      <c r="S32" s="17">
        <v>788</v>
      </c>
      <c r="T32" s="17">
        <v>763</v>
      </c>
      <c r="U32" s="17">
        <v>703</v>
      </c>
      <c r="V32" s="17">
        <v>661</v>
      </c>
      <c r="W32" s="17">
        <v>731</v>
      </c>
      <c r="X32" s="17">
        <v>735</v>
      </c>
      <c r="Y32" s="17">
        <v>676</v>
      </c>
      <c r="Z32" s="17">
        <v>700</v>
      </c>
      <c r="AA32" s="18">
        <v>681</v>
      </c>
      <c r="AC32" s="15" t="s">
        <v>8</v>
      </c>
      <c r="AD32" s="16">
        <v>934</v>
      </c>
      <c r="AE32" s="17">
        <v>876</v>
      </c>
      <c r="AF32" s="17">
        <v>742</v>
      </c>
      <c r="AG32" s="17">
        <v>720</v>
      </c>
      <c r="AH32" s="17">
        <v>805</v>
      </c>
      <c r="AI32" s="17">
        <v>742</v>
      </c>
      <c r="AJ32" s="17">
        <v>765</v>
      </c>
      <c r="AK32" s="17">
        <v>774</v>
      </c>
      <c r="AL32" s="17">
        <v>747</v>
      </c>
      <c r="AM32" s="17">
        <v>704</v>
      </c>
      <c r="AN32" s="17">
        <v>719</v>
      </c>
      <c r="AO32" s="18">
        <v>704</v>
      </c>
      <c r="AQ32" s="15" t="s">
        <v>8</v>
      </c>
      <c r="AR32" s="16">
        <v>1114</v>
      </c>
      <c r="AS32" s="17">
        <v>965</v>
      </c>
      <c r="AT32" s="17">
        <v>835</v>
      </c>
      <c r="AU32" s="17">
        <v>1056</v>
      </c>
      <c r="AV32" s="17">
        <v>796</v>
      </c>
      <c r="AW32" s="17">
        <v>814</v>
      </c>
      <c r="AX32" s="17">
        <v>815</v>
      </c>
      <c r="AY32" s="17">
        <v>806</v>
      </c>
      <c r="AZ32" s="17">
        <v>822</v>
      </c>
      <c r="BA32" s="17">
        <v>840</v>
      </c>
      <c r="BB32" s="17">
        <v>842</v>
      </c>
      <c r="BC32" s="18">
        <v>829</v>
      </c>
      <c r="BE32" s="15" t="s">
        <v>8</v>
      </c>
      <c r="BF32" s="16">
        <v>1128</v>
      </c>
      <c r="BG32" s="17">
        <v>1045</v>
      </c>
      <c r="BH32" s="17">
        <v>898</v>
      </c>
      <c r="BI32" s="17">
        <v>944</v>
      </c>
      <c r="BJ32" s="17">
        <v>900</v>
      </c>
      <c r="BK32" s="17">
        <v>836</v>
      </c>
      <c r="BL32" s="17">
        <v>821</v>
      </c>
      <c r="BM32" s="17">
        <v>833</v>
      </c>
      <c r="BN32" s="17">
        <v>958</v>
      </c>
      <c r="BO32" s="17">
        <v>865</v>
      </c>
      <c r="BP32" s="17">
        <v>823</v>
      </c>
      <c r="BQ32" s="18">
        <v>876</v>
      </c>
      <c r="BS32" s="15" t="s">
        <v>8</v>
      </c>
      <c r="BT32" s="16">
        <v>1172</v>
      </c>
      <c r="BU32" s="17">
        <v>1001</v>
      </c>
      <c r="BV32" s="17">
        <v>954</v>
      </c>
      <c r="BW32" s="17">
        <v>888</v>
      </c>
      <c r="BX32" s="17">
        <v>904</v>
      </c>
      <c r="BY32" s="17">
        <v>949</v>
      </c>
      <c r="BZ32" s="17">
        <v>892</v>
      </c>
      <c r="CA32" s="17">
        <v>864</v>
      </c>
      <c r="CB32" s="17">
        <v>791</v>
      </c>
      <c r="CC32" s="17">
        <v>864</v>
      </c>
      <c r="CD32" s="17">
        <v>784</v>
      </c>
      <c r="CE32" s="18">
        <v>834</v>
      </c>
    </row>
    <row r="33" spans="1:83" x14ac:dyDescent="0.2">
      <c r="A33" s="15" t="s">
        <v>9</v>
      </c>
      <c r="B33" s="16">
        <v>778</v>
      </c>
      <c r="C33" s="17">
        <v>742</v>
      </c>
      <c r="D33" s="17">
        <v>762</v>
      </c>
      <c r="E33" s="17">
        <v>594</v>
      </c>
      <c r="F33" s="17">
        <v>696</v>
      </c>
      <c r="G33" s="17">
        <v>599</v>
      </c>
      <c r="H33" s="17">
        <v>594</v>
      </c>
      <c r="I33" s="17">
        <v>589</v>
      </c>
      <c r="J33" s="17">
        <v>608</v>
      </c>
      <c r="K33" s="17">
        <v>588</v>
      </c>
      <c r="L33" s="17">
        <v>648</v>
      </c>
      <c r="M33" s="18">
        <v>596</v>
      </c>
      <c r="O33" s="15" t="s">
        <v>9</v>
      </c>
      <c r="P33" s="16">
        <v>911</v>
      </c>
      <c r="Q33" s="17">
        <v>881</v>
      </c>
      <c r="R33" s="17">
        <v>787</v>
      </c>
      <c r="S33" s="17">
        <v>766</v>
      </c>
      <c r="T33" s="17">
        <v>801</v>
      </c>
      <c r="U33" s="17">
        <v>749</v>
      </c>
      <c r="V33" s="17">
        <v>721</v>
      </c>
      <c r="W33" s="17">
        <v>676</v>
      </c>
      <c r="X33" s="17">
        <v>710</v>
      </c>
      <c r="Y33" s="17">
        <v>675</v>
      </c>
      <c r="Z33" s="17">
        <v>678</v>
      </c>
      <c r="AA33" s="18">
        <v>703</v>
      </c>
      <c r="AC33" s="15" t="s">
        <v>9</v>
      </c>
      <c r="AD33" s="16">
        <v>988</v>
      </c>
      <c r="AE33" s="17">
        <v>807</v>
      </c>
      <c r="AF33" s="17">
        <v>782</v>
      </c>
      <c r="AG33" s="17">
        <v>755</v>
      </c>
      <c r="AH33" s="17">
        <v>746</v>
      </c>
      <c r="AI33" s="17">
        <v>744</v>
      </c>
      <c r="AJ33" s="17">
        <v>769</v>
      </c>
      <c r="AK33" s="17">
        <v>743</v>
      </c>
      <c r="AL33" s="17">
        <v>743</v>
      </c>
      <c r="AM33" s="17">
        <v>725</v>
      </c>
      <c r="AN33" s="17">
        <v>776</v>
      </c>
      <c r="AO33" s="18">
        <v>759</v>
      </c>
      <c r="AQ33" s="15" t="s">
        <v>9</v>
      </c>
      <c r="AR33" s="16">
        <v>1016</v>
      </c>
      <c r="AS33" s="17">
        <v>963</v>
      </c>
      <c r="AT33" s="17">
        <v>881</v>
      </c>
      <c r="AU33" s="17">
        <v>820</v>
      </c>
      <c r="AV33" s="17">
        <v>758</v>
      </c>
      <c r="AW33" s="17">
        <v>803</v>
      </c>
      <c r="AX33" s="17">
        <v>801</v>
      </c>
      <c r="AY33" s="17">
        <v>839</v>
      </c>
      <c r="AZ33" s="17">
        <v>759</v>
      </c>
      <c r="BA33" s="17">
        <v>774</v>
      </c>
      <c r="BB33" s="17">
        <v>798</v>
      </c>
      <c r="BC33" s="18">
        <v>845</v>
      </c>
      <c r="BE33" s="15" t="s">
        <v>9</v>
      </c>
      <c r="BF33" s="16">
        <v>1051</v>
      </c>
      <c r="BG33" s="17">
        <v>972</v>
      </c>
      <c r="BH33" s="17">
        <v>924</v>
      </c>
      <c r="BI33" s="17">
        <v>1014</v>
      </c>
      <c r="BJ33" s="17">
        <v>910</v>
      </c>
      <c r="BK33" s="17">
        <v>873</v>
      </c>
      <c r="BL33" s="17">
        <v>931</v>
      </c>
      <c r="BM33" s="17">
        <v>850</v>
      </c>
      <c r="BN33" s="17">
        <v>833</v>
      </c>
      <c r="BO33" s="17">
        <v>854</v>
      </c>
      <c r="BP33" s="17">
        <v>799</v>
      </c>
      <c r="BQ33" s="18">
        <v>816</v>
      </c>
      <c r="BS33" s="15" t="s">
        <v>9</v>
      </c>
      <c r="BT33" s="16">
        <v>1067</v>
      </c>
      <c r="BU33" s="17">
        <v>1010</v>
      </c>
      <c r="BV33" s="17">
        <v>937</v>
      </c>
      <c r="BW33" s="17">
        <v>907</v>
      </c>
      <c r="BX33" s="17">
        <v>877</v>
      </c>
      <c r="BY33" s="17">
        <v>854</v>
      </c>
      <c r="BZ33" s="17">
        <v>814</v>
      </c>
      <c r="CA33" s="17">
        <v>873</v>
      </c>
      <c r="CB33" s="17">
        <v>780</v>
      </c>
      <c r="CC33" s="17">
        <v>847</v>
      </c>
      <c r="CD33" s="17">
        <v>780</v>
      </c>
      <c r="CE33" s="18">
        <v>883</v>
      </c>
    </row>
    <row r="34" spans="1:83" x14ac:dyDescent="0.2">
      <c r="A34" s="15" t="s">
        <v>10</v>
      </c>
      <c r="B34" s="16">
        <v>752</v>
      </c>
      <c r="C34" s="17">
        <v>659</v>
      </c>
      <c r="D34" s="17">
        <v>623</v>
      </c>
      <c r="E34" s="17">
        <v>570</v>
      </c>
      <c r="F34" s="17">
        <v>596</v>
      </c>
      <c r="G34" s="17">
        <v>580</v>
      </c>
      <c r="H34" s="17">
        <v>588</v>
      </c>
      <c r="I34" s="17">
        <v>602</v>
      </c>
      <c r="J34" s="17">
        <v>671</v>
      </c>
      <c r="K34" s="17">
        <v>637</v>
      </c>
      <c r="L34" s="17">
        <v>651</v>
      </c>
      <c r="M34" s="18">
        <v>565</v>
      </c>
      <c r="O34" s="15" t="s">
        <v>10</v>
      </c>
      <c r="P34" s="16">
        <v>812</v>
      </c>
      <c r="Q34" s="17">
        <v>828</v>
      </c>
      <c r="R34" s="17">
        <v>729</v>
      </c>
      <c r="S34" s="17">
        <v>665</v>
      </c>
      <c r="T34" s="17">
        <v>748</v>
      </c>
      <c r="U34" s="17">
        <v>718</v>
      </c>
      <c r="V34" s="17">
        <v>644</v>
      </c>
      <c r="W34" s="17">
        <v>810</v>
      </c>
      <c r="X34" s="17">
        <v>687</v>
      </c>
      <c r="Y34" s="17">
        <v>639</v>
      </c>
      <c r="Z34" s="17">
        <v>749</v>
      </c>
      <c r="AA34" s="18">
        <v>695</v>
      </c>
      <c r="AC34" s="15" t="s">
        <v>10</v>
      </c>
      <c r="AD34" s="16">
        <v>854</v>
      </c>
      <c r="AE34" s="17">
        <v>988</v>
      </c>
      <c r="AF34" s="17">
        <v>726</v>
      </c>
      <c r="AG34" s="17">
        <v>751</v>
      </c>
      <c r="AH34" s="17">
        <v>711</v>
      </c>
      <c r="AI34" s="17">
        <v>778</v>
      </c>
      <c r="AJ34" s="17">
        <v>722</v>
      </c>
      <c r="AK34" s="17">
        <v>756</v>
      </c>
      <c r="AL34" s="17">
        <v>1421</v>
      </c>
      <c r="AM34" s="17">
        <v>773</v>
      </c>
      <c r="AN34" s="17">
        <v>711</v>
      </c>
      <c r="AO34" s="18">
        <v>754</v>
      </c>
      <c r="AQ34" s="15" t="s">
        <v>10</v>
      </c>
      <c r="AR34" s="16">
        <v>904</v>
      </c>
      <c r="AS34" s="17">
        <v>819</v>
      </c>
      <c r="AT34" s="17">
        <v>829</v>
      </c>
      <c r="AU34" s="17">
        <v>845</v>
      </c>
      <c r="AV34" s="17">
        <v>843</v>
      </c>
      <c r="AW34" s="17">
        <v>750</v>
      </c>
      <c r="AX34" s="17">
        <v>740</v>
      </c>
      <c r="AY34" s="17">
        <v>856</v>
      </c>
      <c r="AZ34" s="17">
        <v>791</v>
      </c>
      <c r="BA34" s="17">
        <v>821</v>
      </c>
      <c r="BB34" s="17">
        <v>813</v>
      </c>
      <c r="BC34" s="18">
        <v>790</v>
      </c>
      <c r="BE34" s="15" t="s">
        <v>10</v>
      </c>
      <c r="BF34" s="16">
        <v>1099</v>
      </c>
      <c r="BG34" s="17">
        <v>1044</v>
      </c>
      <c r="BH34" s="17">
        <v>875</v>
      </c>
      <c r="BI34" s="17">
        <v>933</v>
      </c>
      <c r="BJ34" s="17">
        <v>875</v>
      </c>
      <c r="BK34" s="17">
        <v>896</v>
      </c>
      <c r="BL34" s="17">
        <v>897</v>
      </c>
      <c r="BM34" s="17">
        <v>960</v>
      </c>
      <c r="BN34" s="17">
        <v>866</v>
      </c>
      <c r="BO34" s="17">
        <v>922</v>
      </c>
      <c r="BP34" s="17">
        <v>899</v>
      </c>
      <c r="BQ34" s="18">
        <v>873</v>
      </c>
      <c r="BS34" s="15" t="s">
        <v>10</v>
      </c>
      <c r="BT34" s="16">
        <v>1035</v>
      </c>
      <c r="BU34" s="17">
        <v>929</v>
      </c>
      <c r="BV34" s="17">
        <v>902</v>
      </c>
      <c r="BW34" s="17">
        <v>921</v>
      </c>
      <c r="BX34" s="17">
        <v>842</v>
      </c>
      <c r="BY34" s="17">
        <v>909</v>
      </c>
      <c r="BZ34" s="17">
        <v>857</v>
      </c>
      <c r="CA34" s="17">
        <v>820</v>
      </c>
      <c r="CB34" s="17">
        <v>817</v>
      </c>
      <c r="CC34" s="17">
        <v>848</v>
      </c>
      <c r="CD34" s="17">
        <v>824</v>
      </c>
      <c r="CE34" s="18">
        <v>849</v>
      </c>
    </row>
    <row r="35" spans="1:83" x14ac:dyDescent="0.2">
      <c r="A35" s="15" t="s">
        <v>11</v>
      </c>
      <c r="B35" s="16">
        <v>791</v>
      </c>
      <c r="C35" s="17">
        <v>685</v>
      </c>
      <c r="D35" s="17">
        <v>673</v>
      </c>
      <c r="E35" s="17">
        <v>616</v>
      </c>
      <c r="F35" s="17">
        <v>582</v>
      </c>
      <c r="G35" s="17">
        <v>577</v>
      </c>
      <c r="H35" s="17">
        <v>583</v>
      </c>
      <c r="I35" s="17">
        <v>626</v>
      </c>
      <c r="J35" s="17">
        <v>612</v>
      </c>
      <c r="K35" s="17">
        <v>627</v>
      </c>
      <c r="L35" s="17">
        <v>600</v>
      </c>
      <c r="M35" s="18">
        <v>634</v>
      </c>
      <c r="O35" s="15" t="s">
        <v>11</v>
      </c>
      <c r="P35" s="16">
        <v>780</v>
      </c>
      <c r="Q35" s="17">
        <v>715</v>
      </c>
      <c r="R35" s="17">
        <v>702</v>
      </c>
      <c r="S35" s="17">
        <v>626</v>
      </c>
      <c r="T35" s="17">
        <v>652</v>
      </c>
      <c r="U35" s="17">
        <v>700</v>
      </c>
      <c r="V35" s="17">
        <v>712</v>
      </c>
      <c r="W35" s="17">
        <v>681</v>
      </c>
      <c r="X35" s="17">
        <v>649</v>
      </c>
      <c r="Y35" s="17">
        <v>566</v>
      </c>
      <c r="Z35" s="17">
        <v>622</v>
      </c>
      <c r="AA35" s="18">
        <v>994</v>
      </c>
      <c r="AC35" s="15" t="s">
        <v>11</v>
      </c>
      <c r="AD35" s="16">
        <v>797</v>
      </c>
      <c r="AE35" s="17">
        <v>841</v>
      </c>
      <c r="AF35" s="17">
        <v>721</v>
      </c>
      <c r="AG35" s="17">
        <v>738</v>
      </c>
      <c r="AH35" s="17">
        <v>729</v>
      </c>
      <c r="AI35" s="17">
        <v>716</v>
      </c>
      <c r="AJ35" s="17">
        <v>748</v>
      </c>
      <c r="AK35" s="17">
        <v>887</v>
      </c>
      <c r="AL35" s="17">
        <v>1874</v>
      </c>
      <c r="AM35" s="17">
        <v>723</v>
      </c>
      <c r="AN35" s="17">
        <v>762</v>
      </c>
      <c r="AO35" s="18">
        <v>778</v>
      </c>
      <c r="AQ35" s="15" t="s">
        <v>11</v>
      </c>
      <c r="AR35" s="16">
        <v>960</v>
      </c>
      <c r="AS35" s="17">
        <v>906</v>
      </c>
      <c r="AT35" s="17">
        <v>801</v>
      </c>
      <c r="AU35" s="17">
        <v>760</v>
      </c>
      <c r="AV35" s="17">
        <v>819</v>
      </c>
      <c r="AW35" s="17">
        <v>833</v>
      </c>
      <c r="AX35" s="17">
        <v>790</v>
      </c>
      <c r="AY35" s="17">
        <v>767</v>
      </c>
      <c r="AZ35" s="17">
        <v>810</v>
      </c>
      <c r="BA35" s="17">
        <v>795</v>
      </c>
      <c r="BB35" s="17">
        <v>857</v>
      </c>
      <c r="BC35" s="18">
        <v>888</v>
      </c>
      <c r="BE35" s="15" t="s">
        <v>11</v>
      </c>
      <c r="BF35" s="16">
        <v>1024</v>
      </c>
      <c r="BG35" s="17">
        <v>933</v>
      </c>
      <c r="BH35" s="17">
        <v>827</v>
      </c>
      <c r="BI35" s="17">
        <v>902</v>
      </c>
      <c r="BJ35" s="17">
        <v>884</v>
      </c>
      <c r="BK35" s="17">
        <v>893</v>
      </c>
      <c r="BL35" s="17">
        <v>878</v>
      </c>
      <c r="BM35" s="17">
        <v>802</v>
      </c>
      <c r="BN35" s="17">
        <v>874</v>
      </c>
      <c r="BO35" s="17">
        <v>808</v>
      </c>
      <c r="BP35" s="17">
        <v>854</v>
      </c>
      <c r="BQ35" s="18">
        <v>854</v>
      </c>
      <c r="BS35" s="15" t="s">
        <v>11</v>
      </c>
      <c r="BT35" s="16">
        <v>1001</v>
      </c>
      <c r="BU35" s="17">
        <v>1002</v>
      </c>
      <c r="BV35" s="17">
        <v>938</v>
      </c>
      <c r="BW35" s="17">
        <v>868</v>
      </c>
      <c r="BX35" s="17">
        <v>865</v>
      </c>
      <c r="BY35" s="17">
        <v>902</v>
      </c>
      <c r="BZ35" s="17">
        <v>827</v>
      </c>
      <c r="CA35" s="17">
        <v>868</v>
      </c>
      <c r="CB35" s="17">
        <v>875</v>
      </c>
      <c r="CC35" s="17">
        <v>869</v>
      </c>
      <c r="CD35" s="17">
        <v>848</v>
      </c>
      <c r="CE35" s="18">
        <v>806</v>
      </c>
    </row>
    <row r="36" spans="1:83" x14ac:dyDescent="0.2">
      <c r="A36" s="15" t="s">
        <v>12</v>
      </c>
      <c r="B36" s="16">
        <v>676</v>
      </c>
      <c r="C36" s="17">
        <v>652</v>
      </c>
      <c r="D36" s="17">
        <v>661</v>
      </c>
      <c r="E36" s="17">
        <v>672</v>
      </c>
      <c r="F36" s="17">
        <v>691</v>
      </c>
      <c r="G36" s="17">
        <v>620</v>
      </c>
      <c r="H36" s="17">
        <v>621</v>
      </c>
      <c r="I36" s="17">
        <v>646</v>
      </c>
      <c r="J36" s="17">
        <v>584</v>
      </c>
      <c r="K36" s="17">
        <v>647</v>
      </c>
      <c r="L36" s="17">
        <v>685</v>
      </c>
      <c r="M36" s="18">
        <v>576</v>
      </c>
      <c r="O36" s="15" t="s">
        <v>12</v>
      </c>
      <c r="P36" s="16">
        <v>847</v>
      </c>
      <c r="Q36" s="17">
        <v>744</v>
      </c>
      <c r="R36" s="17">
        <v>664</v>
      </c>
      <c r="S36" s="17">
        <v>717</v>
      </c>
      <c r="T36" s="17">
        <v>655</v>
      </c>
      <c r="U36" s="17">
        <v>711</v>
      </c>
      <c r="V36" s="17">
        <v>821</v>
      </c>
      <c r="W36" s="17">
        <v>704</v>
      </c>
      <c r="X36" s="17">
        <v>719</v>
      </c>
      <c r="Y36" s="17">
        <v>671</v>
      </c>
      <c r="Z36" s="17">
        <v>678</v>
      </c>
      <c r="AA36" s="18">
        <v>784</v>
      </c>
      <c r="AC36" s="15" t="s">
        <v>12</v>
      </c>
      <c r="AD36" s="16">
        <v>956</v>
      </c>
      <c r="AE36" s="17">
        <v>820</v>
      </c>
      <c r="AF36" s="17">
        <v>778</v>
      </c>
      <c r="AG36" s="17">
        <v>752</v>
      </c>
      <c r="AH36" s="17">
        <v>799</v>
      </c>
      <c r="AI36" s="17">
        <v>772</v>
      </c>
      <c r="AJ36" s="17">
        <v>796</v>
      </c>
      <c r="AK36" s="17">
        <v>741</v>
      </c>
      <c r="AL36" s="17">
        <v>817</v>
      </c>
      <c r="AM36" s="17">
        <v>738</v>
      </c>
      <c r="AN36" s="17">
        <v>741</v>
      </c>
      <c r="AO36" s="18">
        <v>764</v>
      </c>
      <c r="AQ36" s="15" t="s">
        <v>12</v>
      </c>
      <c r="AR36" s="16">
        <v>952</v>
      </c>
      <c r="AS36" s="17">
        <v>815</v>
      </c>
      <c r="AT36" s="17">
        <v>838</v>
      </c>
      <c r="AU36" s="17">
        <v>862</v>
      </c>
      <c r="AV36" s="17">
        <v>853</v>
      </c>
      <c r="AW36" s="17">
        <v>911</v>
      </c>
      <c r="AX36" s="17">
        <v>952</v>
      </c>
      <c r="AY36" s="17">
        <v>856</v>
      </c>
      <c r="AZ36" s="17">
        <v>824</v>
      </c>
      <c r="BA36" s="17">
        <v>909</v>
      </c>
      <c r="BB36" s="17">
        <v>826</v>
      </c>
      <c r="BC36" s="18">
        <v>851</v>
      </c>
      <c r="BE36" s="15" t="s">
        <v>12</v>
      </c>
      <c r="BF36" s="16">
        <v>984</v>
      </c>
      <c r="BG36" s="17">
        <v>961</v>
      </c>
      <c r="BH36" s="17">
        <v>845</v>
      </c>
      <c r="BI36" s="17">
        <v>842</v>
      </c>
      <c r="BJ36" s="17">
        <v>874</v>
      </c>
      <c r="BK36" s="17">
        <v>956</v>
      </c>
      <c r="BL36" s="17">
        <v>912</v>
      </c>
      <c r="BM36" s="17">
        <v>876</v>
      </c>
      <c r="BN36" s="17">
        <v>813</v>
      </c>
      <c r="BO36" s="17">
        <v>882</v>
      </c>
      <c r="BP36" s="17">
        <v>889</v>
      </c>
      <c r="BQ36" s="18">
        <v>853</v>
      </c>
      <c r="BS36" s="15" t="s">
        <v>12</v>
      </c>
      <c r="BT36" s="16">
        <v>1078</v>
      </c>
      <c r="BU36" s="17">
        <v>934</v>
      </c>
      <c r="BV36" s="17">
        <v>916</v>
      </c>
      <c r="BW36" s="17">
        <v>883</v>
      </c>
      <c r="BX36" s="17">
        <v>908</v>
      </c>
      <c r="BY36" s="17">
        <v>914</v>
      </c>
      <c r="BZ36" s="17">
        <v>846</v>
      </c>
      <c r="CA36" s="17">
        <v>934</v>
      </c>
      <c r="CB36" s="17">
        <v>852</v>
      </c>
      <c r="CC36" s="17">
        <v>910</v>
      </c>
      <c r="CD36" s="17">
        <v>877</v>
      </c>
      <c r="CE36" s="18">
        <v>927</v>
      </c>
    </row>
    <row r="37" spans="1:83" x14ac:dyDescent="0.2">
      <c r="A37" s="15" t="s">
        <v>13</v>
      </c>
      <c r="B37" s="19">
        <v>647</v>
      </c>
      <c r="C37" s="20">
        <v>670</v>
      </c>
      <c r="D37" s="20">
        <v>677</v>
      </c>
      <c r="E37" s="20">
        <v>658</v>
      </c>
      <c r="F37" s="20">
        <v>669</v>
      </c>
      <c r="G37" s="20">
        <v>563</v>
      </c>
      <c r="H37" s="20">
        <v>585</v>
      </c>
      <c r="I37" s="20">
        <v>609</v>
      </c>
      <c r="J37" s="20">
        <v>638</v>
      </c>
      <c r="K37" s="20">
        <v>533</v>
      </c>
      <c r="L37" s="20">
        <v>687</v>
      </c>
      <c r="M37" s="21">
        <v>585</v>
      </c>
      <c r="O37" s="15" t="s">
        <v>13</v>
      </c>
      <c r="P37" s="19">
        <v>725</v>
      </c>
      <c r="Q37" s="20">
        <v>725</v>
      </c>
      <c r="R37" s="20">
        <v>635</v>
      </c>
      <c r="S37" s="20">
        <v>726</v>
      </c>
      <c r="T37" s="20">
        <v>693</v>
      </c>
      <c r="U37" s="20">
        <v>850</v>
      </c>
      <c r="V37" s="20">
        <v>666</v>
      </c>
      <c r="W37" s="20">
        <v>646</v>
      </c>
      <c r="X37" s="20">
        <v>588</v>
      </c>
      <c r="Y37" s="20">
        <v>667</v>
      </c>
      <c r="Z37" s="20">
        <v>658</v>
      </c>
      <c r="AA37" s="21">
        <v>690</v>
      </c>
      <c r="AC37" s="15" t="s">
        <v>13</v>
      </c>
      <c r="AD37" s="19">
        <v>916</v>
      </c>
      <c r="AE37" s="20">
        <v>753</v>
      </c>
      <c r="AF37" s="20">
        <v>749</v>
      </c>
      <c r="AG37" s="20">
        <v>754</v>
      </c>
      <c r="AH37" s="20">
        <v>754</v>
      </c>
      <c r="AI37" s="20">
        <v>776</v>
      </c>
      <c r="AJ37" s="20">
        <v>726</v>
      </c>
      <c r="AK37" s="20">
        <v>714</v>
      </c>
      <c r="AL37" s="20">
        <v>780</v>
      </c>
      <c r="AM37" s="20">
        <v>811</v>
      </c>
      <c r="AN37" s="20">
        <v>816</v>
      </c>
      <c r="AO37" s="21">
        <v>850</v>
      </c>
      <c r="AQ37" s="15" t="s">
        <v>13</v>
      </c>
      <c r="AR37" s="19">
        <v>861</v>
      </c>
      <c r="AS37" s="20">
        <v>865</v>
      </c>
      <c r="AT37" s="20">
        <v>828</v>
      </c>
      <c r="AU37" s="20">
        <v>6856</v>
      </c>
      <c r="AV37" s="20">
        <v>983</v>
      </c>
      <c r="AW37" s="20">
        <v>940</v>
      </c>
      <c r="AX37" s="20">
        <v>1025</v>
      </c>
      <c r="AY37" s="20">
        <v>950</v>
      </c>
      <c r="AZ37" s="20">
        <v>845</v>
      </c>
      <c r="BA37" s="20">
        <v>917</v>
      </c>
      <c r="BB37" s="20">
        <v>862</v>
      </c>
      <c r="BC37" s="21">
        <v>878</v>
      </c>
      <c r="BE37" s="15" t="s">
        <v>13</v>
      </c>
      <c r="BF37" s="19">
        <v>1233</v>
      </c>
      <c r="BG37" s="20">
        <v>891</v>
      </c>
      <c r="BH37" s="20">
        <v>870</v>
      </c>
      <c r="BI37" s="20">
        <v>843</v>
      </c>
      <c r="BJ37" s="20">
        <v>929</v>
      </c>
      <c r="BK37" s="20">
        <v>902</v>
      </c>
      <c r="BL37" s="20">
        <v>882</v>
      </c>
      <c r="BM37" s="20">
        <v>953</v>
      </c>
      <c r="BN37" s="20">
        <v>876</v>
      </c>
      <c r="BO37" s="20">
        <v>842</v>
      </c>
      <c r="BP37" s="20">
        <v>910</v>
      </c>
      <c r="BQ37" s="21">
        <v>915</v>
      </c>
      <c r="BS37" s="15" t="s">
        <v>13</v>
      </c>
      <c r="BT37" s="19">
        <v>1072</v>
      </c>
      <c r="BU37" s="20">
        <v>1001</v>
      </c>
      <c r="BV37" s="20">
        <v>882</v>
      </c>
      <c r="BW37" s="20">
        <v>913</v>
      </c>
      <c r="BX37" s="20">
        <v>880</v>
      </c>
      <c r="BY37" s="20">
        <v>950</v>
      </c>
      <c r="BZ37" s="20">
        <v>902</v>
      </c>
      <c r="CA37" s="20">
        <v>896</v>
      </c>
      <c r="CB37" s="20">
        <v>962</v>
      </c>
      <c r="CC37" s="20">
        <v>902</v>
      </c>
      <c r="CD37" s="20">
        <v>883</v>
      </c>
      <c r="CE37" s="21">
        <v>806</v>
      </c>
    </row>
    <row r="39" spans="1:83" x14ac:dyDescent="0.2">
      <c r="B39" t="s">
        <v>28</v>
      </c>
      <c r="P39" t="s">
        <v>28</v>
      </c>
      <c r="AD39" t="s">
        <v>28</v>
      </c>
      <c r="AR39" t="s">
        <v>28</v>
      </c>
      <c r="BF39" t="s">
        <v>28</v>
      </c>
      <c r="BT39" t="s">
        <v>28</v>
      </c>
    </row>
    <row r="40" spans="1:83" x14ac:dyDescent="0.2">
      <c r="B40" s="15">
        <v>1</v>
      </c>
      <c r="C40" s="15">
        <v>2</v>
      </c>
      <c r="D40" s="15">
        <v>3</v>
      </c>
      <c r="E40" s="15">
        <v>4</v>
      </c>
      <c r="F40" s="15">
        <v>5</v>
      </c>
      <c r="G40" s="15">
        <v>6</v>
      </c>
      <c r="H40" s="15">
        <v>7</v>
      </c>
      <c r="I40" s="15">
        <v>8</v>
      </c>
      <c r="J40" s="15">
        <v>9</v>
      </c>
      <c r="K40" s="15">
        <v>10</v>
      </c>
      <c r="L40" s="15">
        <v>11</v>
      </c>
      <c r="M40" s="15">
        <v>12</v>
      </c>
      <c r="P40" s="15">
        <v>1</v>
      </c>
      <c r="Q40" s="15">
        <v>2</v>
      </c>
      <c r="R40" s="15">
        <v>3</v>
      </c>
      <c r="S40" s="15">
        <v>4</v>
      </c>
      <c r="T40" s="15">
        <v>5</v>
      </c>
      <c r="U40" s="15">
        <v>6</v>
      </c>
      <c r="V40" s="15">
        <v>7</v>
      </c>
      <c r="W40" s="15">
        <v>8</v>
      </c>
      <c r="X40" s="15">
        <v>9</v>
      </c>
      <c r="Y40" s="15">
        <v>10</v>
      </c>
      <c r="Z40" s="15">
        <v>11</v>
      </c>
      <c r="AA40" s="15">
        <v>12</v>
      </c>
      <c r="AD40" s="15">
        <v>1</v>
      </c>
      <c r="AE40" s="15">
        <v>2</v>
      </c>
      <c r="AF40" s="15">
        <v>3</v>
      </c>
      <c r="AG40" s="15">
        <v>4</v>
      </c>
      <c r="AH40" s="15">
        <v>5</v>
      </c>
      <c r="AI40" s="15">
        <v>6</v>
      </c>
      <c r="AJ40" s="15">
        <v>7</v>
      </c>
      <c r="AK40" s="15">
        <v>8</v>
      </c>
      <c r="AL40" s="15">
        <v>9</v>
      </c>
      <c r="AM40" s="15">
        <v>10</v>
      </c>
      <c r="AN40" s="15">
        <v>11</v>
      </c>
      <c r="AO40" s="15">
        <v>12</v>
      </c>
      <c r="AR40" s="15">
        <v>1</v>
      </c>
      <c r="AS40" s="15">
        <v>2</v>
      </c>
      <c r="AT40" s="15">
        <v>3</v>
      </c>
      <c r="AU40" s="15">
        <v>4</v>
      </c>
      <c r="AV40" s="15">
        <v>5</v>
      </c>
      <c r="AW40" s="15">
        <v>6</v>
      </c>
      <c r="AX40" s="15">
        <v>7</v>
      </c>
      <c r="AY40" s="15">
        <v>8</v>
      </c>
      <c r="AZ40" s="15">
        <v>9</v>
      </c>
      <c r="BA40" s="15">
        <v>10</v>
      </c>
      <c r="BB40" s="15">
        <v>11</v>
      </c>
      <c r="BC40" s="15">
        <v>12</v>
      </c>
      <c r="BF40" s="15">
        <v>1</v>
      </c>
      <c r="BG40" s="15">
        <v>2</v>
      </c>
      <c r="BH40" s="15">
        <v>3</v>
      </c>
      <c r="BI40" s="15">
        <v>4</v>
      </c>
      <c r="BJ40" s="15">
        <v>5</v>
      </c>
      <c r="BK40" s="15">
        <v>6</v>
      </c>
      <c r="BL40" s="15">
        <v>7</v>
      </c>
      <c r="BM40" s="15">
        <v>8</v>
      </c>
      <c r="BN40" s="15">
        <v>9</v>
      </c>
      <c r="BO40" s="15">
        <v>10</v>
      </c>
      <c r="BP40" s="15">
        <v>11</v>
      </c>
      <c r="BQ40" s="15">
        <v>12</v>
      </c>
      <c r="BT40" s="15">
        <v>1</v>
      </c>
      <c r="BU40" s="15">
        <v>2</v>
      </c>
      <c r="BV40" s="15">
        <v>3</v>
      </c>
      <c r="BW40" s="15">
        <v>4</v>
      </c>
      <c r="BX40" s="15">
        <v>5</v>
      </c>
      <c r="BY40" s="15">
        <v>6</v>
      </c>
      <c r="BZ40" s="15">
        <v>7</v>
      </c>
      <c r="CA40" s="15">
        <v>8</v>
      </c>
      <c r="CB40" s="15">
        <v>9</v>
      </c>
      <c r="CC40" s="15">
        <v>10</v>
      </c>
      <c r="CD40" s="15">
        <v>11</v>
      </c>
      <c r="CE40" s="15">
        <v>12</v>
      </c>
    </row>
    <row r="41" spans="1:83" x14ac:dyDescent="0.2">
      <c r="A41" s="15" t="s">
        <v>5</v>
      </c>
      <c r="B41" s="45">
        <v>25.06</v>
      </c>
      <c r="C41" s="46">
        <v>33.11</v>
      </c>
      <c r="D41" s="46">
        <v>34.799999999999997</v>
      </c>
      <c r="E41" s="46">
        <v>218.98</v>
      </c>
      <c r="F41" s="46">
        <v>189.7</v>
      </c>
      <c r="G41" s="46">
        <v>195.91</v>
      </c>
      <c r="H41" s="46">
        <v>170.8</v>
      </c>
      <c r="I41" s="46">
        <v>154.44999999999999</v>
      </c>
      <c r="J41" s="46">
        <v>159.41</v>
      </c>
      <c r="K41" s="46">
        <v>162.22</v>
      </c>
      <c r="L41" s="46">
        <v>173.44</v>
      </c>
      <c r="M41" s="47">
        <v>149.46</v>
      </c>
      <c r="O41" s="15" t="s">
        <v>5</v>
      </c>
      <c r="P41" s="45">
        <v>114.12</v>
      </c>
      <c r="Q41" s="46">
        <v>167.95</v>
      </c>
      <c r="R41" s="46">
        <v>100.97</v>
      </c>
      <c r="S41" s="46">
        <v>149.49</v>
      </c>
      <c r="T41" s="46">
        <v>185.86</v>
      </c>
      <c r="U41" s="46">
        <v>166.89</v>
      </c>
      <c r="V41" s="46">
        <v>185.89</v>
      </c>
      <c r="W41" s="46">
        <v>183.36</v>
      </c>
      <c r="X41" s="46">
        <v>166.27</v>
      </c>
      <c r="Y41" s="46">
        <v>178.99</v>
      </c>
      <c r="Z41" s="46">
        <v>182.92</v>
      </c>
      <c r="AA41" s="47">
        <v>157.41999999999999</v>
      </c>
      <c r="AC41" s="15" t="s">
        <v>5</v>
      </c>
      <c r="AD41" s="45">
        <v>115.92</v>
      </c>
      <c r="AE41" s="46">
        <v>128.31</v>
      </c>
      <c r="AF41" s="46">
        <v>126.74</v>
      </c>
      <c r="AG41" s="46">
        <v>152.05000000000001</v>
      </c>
      <c r="AH41" s="46">
        <v>120.05</v>
      </c>
      <c r="AI41" s="46">
        <v>145.38999999999999</v>
      </c>
      <c r="AJ41" s="46">
        <v>133.97</v>
      </c>
      <c r="AK41" s="46">
        <v>150.4</v>
      </c>
      <c r="AL41" s="46">
        <v>132.66999999999999</v>
      </c>
      <c r="AM41" s="46">
        <v>151.82</v>
      </c>
      <c r="AN41" s="46">
        <v>127.11</v>
      </c>
      <c r="AO41" s="47">
        <v>138.30000000000001</v>
      </c>
      <c r="AQ41" s="15" t="s">
        <v>5</v>
      </c>
      <c r="AR41" s="45">
        <v>87.38</v>
      </c>
      <c r="AS41" s="46">
        <v>124.25</v>
      </c>
      <c r="AT41" s="46">
        <v>138.21</v>
      </c>
      <c r="AU41" s="46">
        <v>132.88999999999999</v>
      </c>
      <c r="AV41" s="46">
        <v>136.22999999999999</v>
      </c>
      <c r="AW41" s="46">
        <v>123.81</v>
      </c>
      <c r="AX41" s="46">
        <v>133.03</v>
      </c>
      <c r="AY41" s="46">
        <v>135.5</v>
      </c>
      <c r="AZ41" s="46">
        <v>130.54</v>
      </c>
      <c r="BA41" s="46">
        <v>152.07</v>
      </c>
      <c r="BB41" s="46">
        <v>124.61</v>
      </c>
      <c r="BC41" s="47">
        <v>132.55000000000001</v>
      </c>
      <c r="BE41" s="15" t="s">
        <v>5</v>
      </c>
      <c r="BF41" s="45">
        <v>114.27</v>
      </c>
      <c r="BG41" s="46">
        <v>117.17</v>
      </c>
      <c r="BH41" s="46">
        <v>120.88</v>
      </c>
      <c r="BI41" s="46">
        <v>153.66</v>
      </c>
      <c r="BJ41" s="46">
        <v>115.15</v>
      </c>
      <c r="BK41" s="46">
        <v>114.7</v>
      </c>
      <c r="BL41" s="46">
        <v>104.07</v>
      </c>
      <c r="BM41" s="46">
        <v>132.18</v>
      </c>
      <c r="BN41" s="46">
        <v>113.93</v>
      </c>
      <c r="BO41" s="46">
        <v>121.95</v>
      </c>
      <c r="BP41" s="46">
        <v>122.34</v>
      </c>
      <c r="BQ41" s="47">
        <v>115.14</v>
      </c>
      <c r="BS41" s="15" t="s">
        <v>5</v>
      </c>
      <c r="BT41" s="45">
        <v>89.43</v>
      </c>
      <c r="BU41" s="46">
        <v>102.15</v>
      </c>
      <c r="BV41" s="46">
        <v>105.63</v>
      </c>
      <c r="BW41" s="46">
        <v>111.31</v>
      </c>
      <c r="BX41" s="46">
        <v>120.82</v>
      </c>
      <c r="BY41" s="46">
        <v>94.84</v>
      </c>
      <c r="BZ41" s="46">
        <v>132.76</v>
      </c>
      <c r="CA41" s="46">
        <v>120.8</v>
      </c>
      <c r="CB41" s="46">
        <v>112.23</v>
      </c>
      <c r="CC41" s="46">
        <v>109.32</v>
      </c>
      <c r="CD41" s="46">
        <v>112.49</v>
      </c>
      <c r="CE41" s="47">
        <v>99.32</v>
      </c>
    </row>
    <row r="42" spans="1:83" x14ac:dyDescent="0.2">
      <c r="A42" s="15" t="s">
        <v>7</v>
      </c>
      <c r="B42" s="16">
        <v>26.58</v>
      </c>
      <c r="C42" s="17">
        <v>25.82</v>
      </c>
      <c r="D42" s="17">
        <v>29.91</v>
      </c>
      <c r="E42" s="17">
        <v>156.31</v>
      </c>
      <c r="F42" s="17">
        <v>157.43</v>
      </c>
      <c r="G42" s="17">
        <v>131.54</v>
      </c>
      <c r="H42" s="17">
        <v>167.13</v>
      </c>
      <c r="I42" s="17">
        <v>160.91999999999999</v>
      </c>
      <c r="J42" s="17">
        <v>150.56</v>
      </c>
      <c r="K42" s="17">
        <v>161.52000000000001</v>
      </c>
      <c r="L42" s="17">
        <v>149.44999999999999</v>
      </c>
      <c r="M42" s="18">
        <v>151.94</v>
      </c>
      <c r="O42" s="15" t="s">
        <v>7</v>
      </c>
      <c r="P42" s="16">
        <v>127.71</v>
      </c>
      <c r="Q42" s="17">
        <v>126.06</v>
      </c>
      <c r="R42" s="17">
        <v>137.46</v>
      </c>
      <c r="S42" s="17">
        <v>165.33</v>
      </c>
      <c r="T42" s="17">
        <v>109.22</v>
      </c>
      <c r="U42" s="17">
        <v>140.93</v>
      </c>
      <c r="V42" s="17">
        <v>147.81</v>
      </c>
      <c r="W42" s="17">
        <v>170.38</v>
      </c>
      <c r="X42" s="17">
        <v>161.21</v>
      </c>
      <c r="Y42" s="17">
        <v>166</v>
      </c>
      <c r="Z42" s="17">
        <v>147.29</v>
      </c>
      <c r="AA42" s="18">
        <v>161.78</v>
      </c>
      <c r="AC42" s="15" t="s">
        <v>7</v>
      </c>
      <c r="AD42" s="16">
        <v>96.24</v>
      </c>
      <c r="AE42" s="17">
        <v>114.26</v>
      </c>
      <c r="AF42" s="17">
        <v>95.21</v>
      </c>
      <c r="AG42" s="17">
        <v>118.03</v>
      </c>
      <c r="AH42" s="17">
        <v>79.599999999999994</v>
      </c>
      <c r="AI42" s="17">
        <v>122.75</v>
      </c>
      <c r="AJ42" s="17">
        <v>140.12</v>
      </c>
      <c r="AK42" s="17">
        <v>126.84</v>
      </c>
      <c r="AL42" s="17">
        <v>114.16</v>
      </c>
      <c r="AM42" s="17">
        <v>139.36000000000001</v>
      </c>
      <c r="AN42" s="17">
        <v>99.93</v>
      </c>
      <c r="AO42" s="18">
        <v>125.76</v>
      </c>
      <c r="AQ42" s="15" t="s">
        <v>7</v>
      </c>
      <c r="AR42" s="16">
        <v>103.14</v>
      </c>
      <c r="AS42" s="17">
        <v>115.59</v>
      </c>
      <c r="AT42" s="17">
        <v>133.85</v>
      </c>
      <c r="AU42" s="17">
        <v>121.28</v>
      </c>
      <c r="AV42" s="17">
        <v>101.71</v>
      </c>
      <c r="AW42" s="17">
        <v>101.46</v>
      </c>
      <c r="AX42" s="17">
        <v>105.95</v>
      </c>
      <c r="AY42" s="17">
        <v>114.61</v>
      </c>
      <c r="AZ42" s="17">
        <v>120.81</v>
      </c>
      <c r="BA42" s="17">
        <v>118.89</v>
      </c>
      <c r="BB42" s="17">
        <v>126.69</v>
      </c>
      <c r="BC42" s="18">
        <v>117.65</v>
      </c>
      <c r="BE42" s="15" t="s">
        <v>7</v>
      </c>
      <c r="BF42" s="16">
        <v>104.99</v>
      </c>
      <c r="BG42" s="17">
        <v>100.39</v>
      </c>
      <c r="BH42" s="17">
        <v>114.53</v>
      </c>
      <c r="BI42" s="17">
        <v>140.91</v>
      </c>
      <c r="BJ42" s="17">
        <v>130.34</v>
      </c>
      <c r="BK42" s="17">
        <v>92.97</v>
      </c>
      <c r="BL42" s="17">
        <v>106.93</v>
      </c>
      <c r="BM42" s="17">
        <v>107.61</v>
      </c>
      <c r="BN42" s="17">
        <v>112.62</v>
      </c>
      <c r="BO42" s="17">
        <v>105.34</v>
      </c>
      <c r="BP42" s="17">
        <v>114.2</v>
      </c>
      <c r="BQ42" s="18">
        <v>131.84</v>
      </c>
      <c r="BS42" s="15" t="s">
        <v>7</v>
      </c>
      <c r="BT42" s="16">
        <v>83.6</v>
      </c>
      <c r="BU42" s="17">
        <v>83.52</v>
      </c>
      <c r="BV42" s="17">
        <v>94.36</v>
      </c>
      <c r="BW42" s="17">
        <v>97.96</v>
      </c>
      <c r="BX42" s="17">
        <v>105.42</v>
      </c>
      <c r="BY42" s="17">
        <v>88.83</v>
      </c>
      <c r="BZ42" s="17">
        <v>115.14</v>
      </c>
      <c r="CA42" s="17">
        <v>118.54</v>
      </c>
      <c r="CB42" s="17">
        <v>100.47</v>
      </c>
      <c r="CC42" s="17">
        <v>116.61</v>
      </c>
      <c r="CD42" s="17">
        <v>112.3</v>
      </c>
      <c r="CE42" s="18">
        <v>126.34</v>
      </c>
    </row>
    <row r="43" spans="1:83" x14ac:dyDescent="0.2">
      <c r="A43" s="15" t="s">
        <v>8</v>
      </c>
      <c r="B43" s="16">
        <v>26.94</v>
      </c>
      <c r="C43" s="17">
        <v>25.72</v>
      </c>
      <c r="D43" s="17">
        <v>14.11</v>
      </c>
      <c r="E43" s="17">
        <v>111.79</v>
      </c>
      <c r="F43" s="17">
        <v>71.33</v>
      </c>
      <c r="G43" s="17">
        <v>145.19999999999999</v>
      </c>
      <c r="H43" s="17">
        <v>164.31</v>
      </c>
      <c r="I43" s="17">
        <v>142.03</v>
      </c>
      <c r="J43" s="17">
        <v>135.78</v>
      </c>
      <c r="K43" s="17">
        <v>134.97999999999999</v>
      </c>
      <c r="L43" s="17">
        <v>90.83</v>
      </c>
      <c r="M43" s="18">
        <v>127.91</v>
      </c>
      <c r="O43" s="15" t="s">
        <v>8</v>
      </c>
      <c r="P43" s="16">
        <v>148.13999999999999</v>
      </c>
      <c r="Q43" s="17">
        <v>126.92</v>
      </c>
      <c r="R43" s="17">
        <v>154.72999999999999</v>
      </c>
      <c r="S43" s="17">
        <v>142.25</v>
      </c>
      <c r="T43" s="17">
        <v>121.42</v>
      </c>
      <c r="U43" s="17">
        <v>144.30000000000001</v>
      </c>
      <c r="V43" s="17">
        <v>177.68</v>
      </c>
      <c r="W43" s="17">
        <v>164.3</v>
      </c>
      <c r="X43" s="17">
        <v>176.26</v>
      </c>
      <c r="Y43" s="17">
        <v>163.76</v>
      </c>
      <c r="Z43" s="17">
        <v>187.38</v>
      </c>
      <c r="AA43" s="18">
        <v>180.18</v>
      </c>
      <c r="AC43" s="15" t="s">
        <v>8</v>
      </c>
      <c r="AD43" s="16">
        <v>111.78</v>
      </c>
      <c r="AE43" s="17">
        <v>117.87</v>
      </c>
      <c r="AF43" s="17">
        <v>112.6</v>
      </c>
      <c r="AG43" s="17">
        <v>131.44999999999999</v>
      </c>
      <c r="AH43" s="17">
        <v>108.84</v>
      </c>
      <c r="AI43" s="17">
        <v>130.37</v>
      </c>
      <c r="AJ43" s="17">
        <v>125.99</v>
      </c>
      <c r="AK43" s="17">
        <v>110.52</v>
      </c>
      <c r="AL43" s="17">
        <v>130.69</v>
      </c>
      <c r="AM43" s="17">
        <v>125.11</v>
      </c>
      <c r="AN43" s="17">
        <v>132.04</v>
      </c>
      <c r="AO43" s="18">
        <v>119.88</v>
      </c>
      <c r="AQ43" s="15" t="s">
        <v>8</v>
      </c>
      <c r="AR43" s="16">
        <v>92.71</v>
      </c>
      <c r="AS43" s="17">
        <v>84.99</v>
      </c>
      <c r="AT43" s="17">
        <v>110.13</v>
      </c>
      <c r="AU43" s="17">
        <v>49.66</v>
      </c>
      <c r="AV43" s="17">
        <v>105.9</v>
      </c>
      <c r="AW43" s="17">
        <v>101.72</v>
      </c>
      <c r="AX43" s="17">
        <v>113.74</v>
      </c>
      <c r="AY43" s="17">
        <v>108.13</v>
      </c>
      <c r="AZ43" s="17">
        <v>99.49</v>
      </c>
      <c r="BA43" s="17">
        <v>108.64</v>
      </c>
      <c r="BB43" s="17">
        <v>111.71</v>
      </c>
      <c r="BC43" s="18">
        <v>118.06</v>
      </c>
      <c r="BE43" s="15" t="s">
        <v>8</v>
      </c>
      <c r="BF43" s="16">
        <v>107.65</v>
      </c>
      <c r="BG43" s="17">
        <v>77.92</v>
      </c>
      <c r="BH43" s="17">
        <v>100.51</v>
      </c>
      <c r="BI43" s="17">
        <v>115.6</v>
      </c>
      <c r="BJ43" s="17">
        <v>101.85</v>
      </c>
      <c r="BK43" s="17">
        <v>67.42</v>
      </c>
      <c r="BL43" s="17">
        <v>118.82</v>
      </c>
      <c r="BM43" s="17">
        <v>106.78</v>
      </c>
      <c r="BN43" s="17">
        <v>100.11</v>
      </c>
      <c r="BO43" s="17">
        <v>130.08000000000001</v>
      </c>
      <c r="BP43" s="17">
        <v>135.16</v>
      </c>
      <c r="BQ43" s="18">
        <v>125.94</v>
      </c>
      <c r="BS43" s="15" t="s">
        <v>8</v>
      </c>
      <c r="BT43" s="16">
        <v>76.22</v>
      </c>
      <c r="BU43" s="17">
        <v>84.74</v>
      </c>
      <c r="BV43" s="17">
        <v>65.8</v>
      </c>
      <c r="BW43" s="17">
        <v>82.02</v>
      </c>
      <c r="BX43" s="17">
        <v>97.38</v>
      </c>
      <c r="BY43" s="17">
        <v>85.38</v>
      </c>
      <c r="BZ43" s="17">
        <v>90.46</v>
      </c>
      <c r="CA43" s="17">
        <v>101.98</v>
      </c>
      <c r="CB43" s="17">
        <v>79.87</v>
      </c>
      <c r="CC43" s="17">
        <v>91.54</v>
      </c>
      <c r="CD43" s="17">
        <v>117.75</v>
      </c>
      <c r="CE43" s="18">
        <v>107.54</v>
      </c>
    </row>
    <row r="44" spans="1:83" x14ac:dyDescent="0.2">
      <c r="A44" s="15" t="s">
        <v>9</v>
      </c>
      <c r="B44" s="16">
        <v>46.76</v>
      </c>
      <c r="C44" s="17">
        <v>44.65</v>
      </c>
      <c r="D44" s="17">
        <v>33.15</v>
      </c>
      <c r="E44" s="17">
        <v>151.79</v>
      </c>
      <c r="F44" s="17">
        <v>132.97</v>
      </c>
      <c r="G44" s="17">
        <v>147.68</v>
      </c>
      <c r="H44" s="17">
        <v>139.12</v>
      </c>
      <c r="I44" s="17">
        <v>133.04</v>
      </c>
      <c r="J44" s="17">
        <v>120.33</v>
      </c>
      <c r="K44" s="17">
        <v>132.88</v>
      </c>
      <c r="L44" s="17">
        <v>98.17</v>
      </c>
      <c r="M44" s="18">
        <v>126.51</v>
      </c>
      <c r="O44" s="15" t="s">
        <v>9</v>
      </c>
      <c r="P44" s="16">
        <v>123.92</v>
      </c>
      <c r="Q44" s="17">
        <v>129.6</v>
      </c>
      <c r="R44" s="17">
        <v>155.22999999999999</v>
      </c>
      <c r="S44" s="17">
        <v>153.13999999999999</v>
      </c>
      <c r="T44" s="17">
        <v>120.68</v>
      </c>
      <c r="U44" s="17">
        <v>154.06</v>
      </c>
      <c r="V44" s="17">
        <v>158.86000000000001</v>
      </c>
      <c r="W44" s="17">
        <v>170.41</v>
      </c>
      <c r="X44" s="17">
        <v>193.88</v>
      </c>
      <c r="Y44" s="17">
        <v>179.48</v>
      </c>
      <c r="Z44" s="17">
        <v>201.91</v>
      </c>
      <c r="AA44" s="18">
        <v>142.36000000000001</v>
      </c>
      <c r="AC44" s="15" t="s">
        <v>9</v>
      </c>
      <c r="AD44" s="16">
        <v>104.89</v>
      </c>
      <c r="AE44" s="17">
        <v>114.71</v>
      </c>
      <c r="AF44" s="17">
        <v>118.33</v>
      </c>
      <c r="AG44" s="17">
        <v>117.8</v>
      </c>
      <c r="AH44" s="17">
        <v>115.8</v>
      </c>
      <c r="AI44" s="17">
        <v>133.88</v>
      </c>
      <c r="AJ44" s="17">
        <v>114.85</v>
      </c>
      <c r="AK44" s="17">
        <v>134.77000000000001</v>
      </c>
      <c r="AL44" s="17">
        <v>142.09</v>
      </c>
      <c r="AM44" s="17">
        <v>105.52</v>
      </c>
      <c r="AN44" s="17">
        <v>101.15</v>
      </c>
      <c r="AO44" s="18">
        <v>111.07</v>
      </c>
      <c r="AQ44" s="15" t="s">
        <v>9</v>
      </c>
      <c r="AR44" s="16">
        <v>100.11</v>
      </c>
      <c r="AS44" s="17">
        <v>90.75</v>
      </c>
      <c r="AT44" s="17">
        <v>119.39</v>
      </c>
      <c r="AU44" s="17">
        <v>115.1</v>
      </c>
      <c r="AV44" s="17">
        <v>125.47</v>
      </c>
      <c r="AW44" s="17">
        <v>113.04</v>
      </c>
      <c r="AX44" s="17">
        <v>94.65</v>
      </c>
      <c r="AY44" s="17">
        <v>105.81</v>
      </c>
      <c r="AZ44" s="17">
        <v>106.87</v>
      </c>
      <c r="BA44" s="17">
        <v>104.3</v>
      </c>
      <c r="BB44" s="17">
        <v>111.04</v>
      </c>
      <c r="BC44" s="18">
        <v>121.4</v>
      </c>
      <c r="BE44" s="15" t="s">
        <v>9</v>
      </c>
      <c r="BF44" s="16">
        <v>107.52</v>
      </c>
      <c r="BG44" s="17">
        <v>101.81</v>
      </c>
      <c r="BH44" s="17">
        <v>101.13</v>
      </c>
      <c r="BI44" s="17">
        <v>95.64</v>
      </c>
      <c r="BJ44" s="17">
        <v>100.2</v>
      </c>
      <c r="BK44" s="17">
        <v>92.45</v>
      </c>
      <c r="BL44" s="17">
        <v>100.34</v>
      </c>
      <c r="BM44" s="17">
        <v>113.37</v>
      </c>
      <c r="BN44" s="17">
        <v>110.42</v>
      </c>
      <c r="BO44" s="17">
        <v>104.78</v>
      </c>
      <c r="BP44" s="17">
        <v>124.79</v>
      </c>
      <c r="BQ44" s="18">
        <v>123.96</v>
      </c>
      <c r="BS44" s="15" t="s">
        <v>9</v>
      </c>
      <c r="BT44" s="16">
        <v>87.46</v>
      </c>
      <c r="BU44" s="17">
        <v>86</v>
      </c>
      <c r="BV44" s="17">
        <v>79.44</v>
      </c>
      <c r="BW44" s="17">
        <v>86.69</v>
      </c>
      <c r="BX44" s="17">
        <v>97.91</v>
      </c>
      <c r="BY44" s="17">
        <v>106.02</v>
      </c>
      <c r="BZ44" s="17">
        <v>114.3</v>
      </c>
      <c r="CA44" s="17">
        <v>108.41</v>
      </c>
      <c r="CB44" s="17">
        <v>119.87</v>
      </c>
      <c r="CC44" s="17">
        <v>107.67</v>
      </c>
      <c r="CD44" s="17">
        <v>136.52000000000001</v>
      </c>
      <c r="CE44" s="18">
        <v>115.68</v>
      </c>
    </row>
    <row r="45" spans="1:83" x14ac:dyDescent="0.2">
      <c r="A45" s="15" t="s">
        <v>10</v>
      </c>
      <c r="B45" s="16">
        <v>142.43</v>
      </c>
      <c r="C45" s="17">
        <v>123.44</v>
      </c>
      <c r="D45" s="17">
        <v>135.88</v>
      </c>
      <c r="E45" s="17">
        <v>127.83</v>
      </c>
      <c r="F45" s="17">
        <v>141.06</v>
      </c>
      <c r="G45" s="17">
        <v>119.81</v>
      </c>
      <c r="H45" s="17">
        <v>96.2</v>
      </c>
      <c r="I45" s="17">
        <v>82.78</v>
      </c>
      <c r="J45" s="17">
        <v>75.760000000000005</v>
      </c>
      <c r="K45" s="17">
        <v>87.12</v>
      </c>
      <c r="L45" s="17">
        <v>66.33</v>
      </c>
      <c r="M45" s="18">
        <v>68.62</v>
      </c>
      <c r="O45" s="15" t="s">
        <v>10</v>
      </c>
      <c r="P45" s="16">
        <v>151.31</v>
      </c>
      <c r="Q45" s="17">
        <v>128.19</v>
      </c>
      <c r="R45" s="17">
        <v>143.25</v>
      </c>
      <c r="S45" s="17">
        <v>194.82</v>
      </c>
      <c r="T45" s="17">
        <v>133.38</v>
      </c>
      <c r="U45" s="17">
        <v>162</v>
      </c>
      <c r="V45" s="17">
        <v>166.36</v>
      </c>
      <c r="W45" s="17">
        <v>135.52000000000001</v>
      </c>
      <c r="X45" s="17">
        <v>177.73</v>
      </c>
      <c r="Y45" s="17">
        <v>164.07</v>
      </c>
      <c r="Z45" s="17">
        <v>129.66</v>
      </c>
      <c r="AA45" s="18">
        <v>141.19999999999999</v>
      </c>
      <c r="AC45" s="15" t="s">
        <v>10</v>
      </c>
      <c r="AD45" s="16">
        <v>106.49</v>
      </c>
      <c r="AE45" s="17">
        <v>74.569999999999993</v>
      </c>
      <c r="AF45" s="17">
        <v>94.76</v>
      </c>
      <c r="AG45" s="17">
        <v>130.43</v>
      </c>
      <c r="AH45" s="17">
        <v>127.81</v>
      </c>
      <c r="AI45" s="17">
        <v>127.06</v>
      </c>
      <c r="AJ45" s="17">
        <v>130.66</v>
      </c>
      <c r="AK45" s="17">
        <v>94.28</v>
      </c>
      <c r="AL45" s="17">
        <v>70.02</v>
      </c>
      <c r="AM45" s="17">
        <v>125.33</v>
      </c>
      <c r="AN45" s="17">
        <v>134.94999999999999</v>
      </c>
      <c r="AO45" s="18">
        <v>122.12</v>
      </c>
      <c r="AQ45" s="15" t="s">
        <v>10</v>
      </c>
      <c r="AR45" s="16">
        <v>76.98</v>
      </c>
      <c r="AS45" s="17">
        <v>69.739999999999995</v>
      </c>
      <c r="AT45" s="17">
        <v>89.77</v>
      </c>
      <c r="AU45" s="17">
        <v>90.61</v>
      </c>
      <c r="AV45" s="17">
        <v>103.06</v>
      </c>
      <c r="AW45" s="17">
        <v>118.4</v>
      </c>
      <c r="AX45" s="17">
        <v>104.34</v>
      </c>
      <c r="AY45" s="17">
        <v>91.13</v>
      </c>
      <c r="AZ45" s="17">
        <v>114.13</v>
      </c>
      <c r="BA45" s="17">
        <v>107.52</v>
      </c>
      <c r="BB45" s="17">
        <v>95.99</v>
      </c>
      <c r="BC45" s="18">
        <v>116.87</v>
      </c>
      <c r="BE45" s="15" t="s">
        <v>10</v>
      </c>
      <c r="BF45" s="16">
        <v>110.28</v>
      </c>
      <c r="BG45" s="17">
        <v>105.4</v>
      </c>
      <c r="BH45" s="17">
        <v>101.15</v>
      </c>
      <c r="BI45" s="17">
        <v>120.18</v>
      </c>
      <c r="BJ45" s="17">
        <v>114.39</v>
      </c>
      <c r="BK45" s="17">
        <v>98.99</v>
      </c>
      <c r="BL45" s="17">
        <v>106.9</v>
      </c>
      <c r="BM45" s="17">
        <v>94.14</v>
      </c>
      <c r="BN45" s="17">
        <v>102.92</v>
      </c>
      <c r="BO45" s="17">
        <v>109.86</v>
      </c>
      <c r="BP45" s="17">
        <v>114.79</v>
      </c>
      <c r="BQ45" s="18">
        <v>131.59</v>
      </c>
      <c r="BS45" s="15" t="s">
        <v>10</v>
      </c>
      <c r="BT45" s="16">
        <v>91.44</v>
      </c>
      <c r="BU45" s="17">
        <v>95.72</v>
      </c>
      <c r="BV45" s="17">
        <v>84.58</v>
      </c>
      <c r="BW45" s="17">
        <v>105.76</v>
      </c>
      <c r="BX45" s="17">
        <v>97.2</v>
      </c>
      <c r="BY45" s="17">
        <v>95.76</v>
      </c>
      <c r="BZ45" s="17">
        <v>106.41</v>
      </c>
      <c r="CA45" s="17">
        <v>103.55</v>
      </c>
      <c r="CB45" s="17">
        <v>110.56</v>
      </c>
      <c r="CC45" s="17">
        <v>108.3</v>
      </c>
      <c r="CD45" s="17">
        <v>129.59</v>
      </c>
      <c r="CE45" s="18">
        <v>149.80000000000001</v>
      </c>
    </row>
    <row r="46" spans="1:83" x14ac:dyDescent="0.2">
      <c r="A46" s="15" t="s">
        <v>11</v>
      </c>
      <c r="B46" s="16">
        <v>174.87</v>
      </c>
      <c r="C46" s="17">
        <v>169.81</v>
      </c>
      <c r="D46" s="17">
        <v>188.33</v>
      </c>
      <c r="E46" s="17">
        <v>85.04</v>
      </c>
      <c r="F46" s="17">
        <v>99.22</v>
      </c>
      <c r="G46" s="17">
        <v>98.75</v>
      </c>
      <c r="H46" s="17">
        <v>63.16</v>
      </c>
      <c r="I46" s="17">
        <v>50.3</v>
      </c>
      <c r="J46" s="17">
        <v>41.15</v>
      </c>
      <c r="K46" s="17">
        <v>40.1</v>
      </c>
      <c r="L46" s="17">
        <v>23.32</v>
      </c>
      <c r="M46" s="18">
        <v>11.73</v>
      </c>
      <c r="O46" s="15" t="s">
        <v>11</v>
      </c>
      <c r="P46" s="16">
        <v>149.04</v>
      </c>
      <c r="Q46" s="17">
        <v>156.15</v>
      </c>
      <c r="R46" s="17">
        <v>175.27</v>
      </c>
      <c r="S46" s="17">
        <v>172.83</v>
      </c>
      <c r="T46" s="17">
        <v>159.04</v>
      </c>
      <c r="U46" s="17">
        <v>104.87</v>
      </c>
      <c r="V46" s="17">
        <v>141.91</v>
      </c>
      <c r="W46" s="17">
        <v>153.97</v>
      </c>
      <c r="X46" s="17">
        <v>157.4</v>
      </c>
      <c r="Y46" s="17">
        <v>174.8</v>
      </c>
      <c r="Z46" s="17">
        <v>163.61000000000001</v>
      </c>
      <c r="AA46" s="18">
        <v>95.14</v>
      </c>
      <c r="AC46" s="15" t="s">
        <v>11</v>
      </c>
      <c r="AD46" s="16">
        <v>77.48</v>
      </c>
      <c r="AE46" s="17">
        <v>64.739999999999995</v>
      </c>
      <c r="AF46" s="17">
        <v>63.92</v>
      </c>
      <c r="AG46" s="17">
        <v>121.5</v>
      </c>
      <c r="AH46" s="17">
        <v>142.16</v>
      </c>
      <c r="AI46" s="17">
        <v>132.22999999999999</v>
      </c>
      <c r="AJ46" s="17">
        <v>101.05</v>
      </c>
      <c r="AK46" s="17">
        <v>93.26</v>
      </c>
      <c r="AL46" s="17">
        <v>45.88</v>
      </c>
      <c r="AM46" s="17">
        <v>144.83000000000001</v>
      </c>
      <c r="AN46" s="17">
        <v>129.44</v>
      </c>
      <c r="AO46" s="18">
        <v>129.81</v>
      </c>
      <c r="AQ46" s="15" t="s">
        <v>11</v>
      </c>
      <c r="AR46" s="16">
        <v>36.159999999999997</v>
      </c>
      <c r="AS46" s="17">
        <v>53.35</v>
      </c>
      <c r="AT46" s="17">
        <v>74.38</v>
      </c>
      <c r="AU46" s="17">
        <v>95.14</v>
      </c>
      <c r="AV46" s="17">
        <v>96.51</v>
      </c>
      <c r="AW46" s="17">
        <v>77.78</v>
      </c>
      <c r="AX46" s="17">
        <v>96.22</v>
      </c>
      <c r="AY46" s="17">
        <v>112.8</v>
      </c>
      <c r="AZ46" s="17">
        <v>98.97</v>
      </c>
      <c r="BA46" s="17">
        <v>102.27</v>
      </c>
      <c r="BB46" s="17">
        <v>118.42</v>
      </c>
      <c r="BC46" s="18">
        <v>101.97</v>
      </c>
      <c r="BE46" s="15" t="s">
        <v>11</v>
      </c>
      <c r="BF46" s="16">
        <v>88.78</v>
      </c>
      <c r="BG46" s="17">
        <v>85.43</v>
      </c>
      <c r="BH46" s="17">
        <v>89.34</v>
      </c>
      <c r="BI46" s="17">
        <v>111.82</v>
      </c>
      <c r="BJ46" s="17">
        <v>94.6</v>
      </c>
      <c r="BK46" s="17">
        <v>99.07</v>
      </c>
      <c r="BL46" s="17">
        <v>89.88</v>
      </c>
      <c r="BM46" s="17">
        <v>97.66</v>
      </c>
      <c r="BN46" s="17">
        <v>96.29</v>
      </c>
      <c r="BO46" s="17">
        <v>138.05000000000001</v>
      </c>
      <c r="BP46" s="17">
        <v>127.55</v>
      </c>
      <c r="BQ46" s="18">
        <v>133.99</v>
      </c>
      <c r="BS46" s="15" t="s">
        <v>11</v>
      </c>
      <c r="BT46" s="16">
        <v>90.56</v>
      </c>
      <c r="BU46" s="17">
        <v>77.959999999999994</v>
      </c>
      <c r="BV46" s="17">
        <v>86.78</v>
      </c>
      <c r="BW46" s="17">
        <v>88.03</v>
      </c>
      <c r="BX46" s="17">
        <v>98</v>
      </c>
      <c r="BY46" s="17">
        <v>101.96</v>
      </c>
      <c r="BZ46" s="17">
        <v>109.78</v>
      </c>
      <c r="CA46" s="17">
        <v>100.76</v>
      </c>
      <c r="CB46" s="17">
        <v>108.02</v>
      </c>
      <c r="CC46" s="17">
        <v>103.29</v>
      </c>
      <c r="CD46" s="17">
        <v>109.45</v>
      </c>
      <c r="CE46" s="18">
        <v>136.81</v>
      </c>
    </row>
    <row r="47" spans="1:83" x14ac:dyDescent="0.2">
      <c r="A47" s="15" t="s">
        <v>12</v>
      </c>
      <c r="B47" s="16">
        <v>208.39</v>
      </c>
      <c r="C47" s="17">
        <v>209.38</v>
      </c>
      <c r="D47" s="17">
        <v>167.02</v>
      </c>
      <c r="E47" s="17">
        <v>39.479999999999997</v>
      </c>
      <c r="F47" s="17">
        <v>32.409999999999997</v>
      </c>
      <c r="G47" s="17">
        <v>43.41</v>
      </c>
      <c r="H47" s="17">
        <v>28.63</v>
      </c>
      <c r="I47" s="17">
        <v>28.82</v>
      </c>
      <c r="J47" s="17">
        <v>21.21</v>
      </c>
      <c r="K47" s="17">
        <v>10.25</v>
      </c>
      <c r="L47" s="17">
        <v>5.58</v>
      </c>
      <c r="M47" s="18">
        <v>5.37</v>
      </c>
      <c r="O47" s="15" t="s">
        <v>12</v>
      </c>
      <c r="P47" s="16">
        <v>130.6</v>
      </c>
      <c r="Q47" s="17">
        <v>116.47</v>
      </c>
      <c r="R47" s="17">
        <v>139.38999999999999</v>
      </c>
      <c r="S47" s="17">
        <v>138.77000000000001</v>
      </c>
      <c r="T47" s="17">
        <v>113.17</v>
      </c>
      <c r="U47" s="17">
        <v>100.14</v>
      </c>
      <c r="V47" s="17">
        <v>106.54</v>
      </c>
      <c r="W47" s="17">
        <v>130.47999999999999</v>
      </c>
      <c r="X47" s="17">
        <v>121.96</v>
      </c>
      <c r="Y47" s="17">
        <v>147.35</v>
      </c>
      <c r="Z47" s="17">
        <v>141.93</v>
      </c>
      <c r="AA47" s="18">
        <v>127.94</v>
      </c>
      <c r="AC47" s="15" t="s">
        <v>12</v>
      </c>
      <c r="AD47" s="16">
        <v>35.700000000000003</v>
      </c>
      <c r="AE47" s="17">
        <v>40.03</v>
      </c>
      <c r="AF47" s="17">
        <v>37.229999999999997</v>
      </c>
      <c r="AG47" s="17">
        <v>168.75</v>
      </c>
      <c r="AH47" s="17">
        <v>157.16</v>
      </c>
      <c r="AI47" s="17">
        <v>116.7</v>
      </c>
      <c r="AJ47" s="17">
        <v>72.05</v>
      </c>
      <c r="AK47" s="17">
        <v>88.17</v>
      </c>
      <c r="AL47" s="17">
        <v>77.03</v>
      </c>
      <c r="AM47" s="17">
        <v>137.41999999999999</v>
      </c>
      <c r="AN47" s="17">
        <v>117.51</v>
      </c>
      <c r="AO47" s="18">
        <v>124.52</v>
      </c>
      <c r="AQ47" s="15" t="s">
        <v>12</v>
      </c>
      <c r="AR47" s="16">
        <v>7.64</v>
      </c>
      <c r="AS47" s="17">
        <v>28.19</v>
      </c>
      <c r="AT47" s="17">
        <v>41.47</v>
      </c>
      <c r="AU47" s="17">
        <v>100.97</v>
      </c>
      <c r="AV47" s="17">
        <v>86.59</v>
      </c>
      <c r="AW47" s="17">
        <v>83.9</v>
      </c>
      <c r="AX47" s="17">
        <v>73.2</v>
      </c>
      <c r="AY47" s="17">
        <v>100.45</v>
      </c>
      <c r="AZ47" s="17">
        <v>97.21</v>
      </c>
      <c r="BA47" s="17">
        <v>42.66</v>
      </c>
      <c r="BB47" s="17">
        <v>43.29</v>
      </c>
      <c r="BC47" s="18">
        <v>55.64</v>
      </c>
      <c r="BE47" s="15" t="s">
        <v>12</v>
      </c>
      <c r="BF47" s="16">
        <v>52.53</v>
      </c>
      <c r="BG47" s="17">
        <v>50.7</v>
      </c>
      <c r="BH47" s="17">
        <v>70.03</v>
      </c>
      <c r="BI47" s="17">
        <v>117.37</v>
      </c>
      <c r="BJ47" s="17">
        <v>96.8</v>
      </c>
      <c r="BK47" s="17">
        <v>94.55</v>
      </c>
      <c r="BL47" s="17">
        <v>66.19</v>
      </c>
      <c r="BM47" s="17">
        <v>64.069999999999993</v>
      </c>
      <c r="BN47" s="17">
        <v>90.5</v>
      </c>
      <c r="BO47" s="17">
        <v>146.52000000000001</v>
      </c>
      <c r="BP47" s="17">
        <v>143.41999999999999</v>
      </c>
      <c r="BQ47" s="18">
        <v>178.08</v>
      </c>
      <c r="BS47" s="15" t="s">
        <v>12</v>
      </c>
      <c r="BT47" s="16">
        <v>79.760000000000005</v>
      </c>
      <c r="BU47" s="17">
        <v>82.89</v>
      </c>
      <c r="BV47" s="17">
        <v>94.65</v>
      </c>
      <c r="BW47" s="17">
        <v>99.62</v>
      </c>
      <c r="BX47" s="17">
        <v>89.1</v>
      </c>
      <c r="BY47" s="17">
        <v>95.51</v>
      </c>
      <c r="BZ47" s="17">
        <v>112.81</v>
      </c>
      <c r="CA47" s="17">
        <v>88.55</v>
      </c>
      <c r="CB47" s="17">
        <v>104.43</v>
      </c>
      <c r="CC47" s="17">
        <v>91.86</v>
      </c>
      <c r="CD47" s="17">
        <v>107.53</v>
      </c>
      <c r="CE47" s="18">
        <v>122.81</v>
      </c>
    </row>
    <row r="48" spans="1:83" x14ac:dyDescent="0.2">
      <c r="A48" s="15" t="s">
        <v>13</v>
      </c>
      <c r="B48" s="19">
        <v>236</v>
      </c>
      <c r="C48" s="20">
        <v>196.89</v>
      </c>
      <c r="D48" s="20">
        <v>164.2</v>
      </c>
      <c r="E48" s="20">
        <v>25.29</v>
      </c>
      <c r="F48" s="20">
        <v>25.25</v>
      </c>
      <c r="G48" s="20">
        <v>31.09</v>
      </c>
      <c r="H48" s="20">
        <v>36.81</v>
      </c>
      <c r="I48" s="20">
        <v>25.62</v>
      </c>
      <c r="J48" s="20">
        <v>14.8</v>
      </c>
      <c r="K48" s="20">
        <v>6.39</v>
      </c>
      <c r="L48" s="20">
        <v>4.54</v>
      </c>
      <c r="M48" s="21">
        <v>5.76</v>
      </c>
      <c r="O48" s="15" t="s">
        <v>13</v>
      </c>
      <c r="P48" s="19">
        <v>122.91</v>
      </c>
      <c r="Q48" s="20">
        <v>91.07</v>
      </c>
      <c r="R48" s="20">
        <v>103.82</v>
      </c>
      <c r="S48" s="20">
        <v>93.82</v>
      </c>
      <c r="T48" s="20">
        <v>95.04</v>
      </c>
      <c r="U48" s="20">
        <v>50.11</v>
      </c>
      <c r="V48" s="20">
        <v>81.62</v>
      </c>
      <c r="W48" s="20">
        <v>82.79</v>
      </c>
      <c r="X48" s="20">
        <v>83.56</v>
      </c>
      <c r="Y48" s="20">
        <v>152.33000000000001</v>
      </c>
      <c r="Z48" s="20">
        <v>141.34</v>
      </c>
      <c r="AA48" s="21">
        <v>125.3</v>
      </c>
      <c r="AC48" s="15" t="s">
        <v>13</v>
      </c>
      <c r="AD48" s="19">
        <v>21.68</v>
      </c>
      <c r="AE48" s="20">
        <v>23.99</v>
      </c>
      <c r="AF48" s="20">
        <v>20.57</v>
      </c>
      <c r="AG48" s="20">
        <v>136.65</v>
      </c>
      <c r="AH48" s="20">
        <v>131.65</v>
      </c>
      <c r="AI48" s="20">
        <v>133.55000000000001</v>
      </c>
      <c r="AJ48" s="20">
        <v>62.69</v>
      </c>
      <c r="AK48" s="20">
        <v>65.25</v>
      </c>
      <c r="AL48" s="20">
        <v>60.2</v>
      </c>
      <c r="AM48" s="20">
        <v>114.32</v>
      </c>
      <c r="AN48" s="20">
        <v>122.24</v>
      </c>
      <c r="AO48" s="21">
        <v>125.3</v>
      </c>
      <c r="AQ48" s="15" t="s">
        <v>13</v>
      </c>
      <c r="AR48" s="19">
        <v>5.27</v>
      </c>
      <c r="AS48" s="20">
        <v>8.3800000000000008</v>
      </c>
      <c r="AT48" s="20">
        <v>26.22</v>
      </c>
      <c r="AU48" s="20">
        <v>417.2</v>
      </c>
      <c r="AV48" s="20">
        <v>94.05</v>
      </c>
      <c r="AW48" s="20">
        <v>80.86</v>
      </c>
      <c r="AX48" s="20">
        <v>85.29</v>
      </c>
      <c r="AY48" s="20">
        <v>79.63</v>
      </c>
      <c r="AZ48" s="20">
        <v>108.21</v>
      </c>
      <c r="BA48" s="20">
        <v>22.34</v>
      </c>
      <c r="BB48" s="20">
        <v>27.62</v>
      </c>
      <c r="BC48" s="21">
        <v>25.64</v>
      </c>
      <c r="BE48" s="15" t="s">
        <v>13</v>
      </c>
      <c r="BF48" s="19">
        <v>24.28</v>
      </c>
      <c r="BG48" s="20">
        <v>39.53</v>
      </c>
      <c r="BH48" s="20">
        <v>39.03</v>
      </c>
      <c r="BI48" s="20">
        <v>114.08</v>
      </c>
      <c r="BJ48" s="20">
        <v>105.43</v>
      </c>
      <c r="BK48" s="20">
        <v>100.02</v>
      </c>
      <c r="BL48" s="20">
        <v>37.479999999999997</v>
      </c>
      <c r="BM48" s="20">
        <v>33.68</v>
      </c>
      <c r="BN48" s="20">
        <v>49.09</v>
      </c>
      <c r="BO48" s="20">
        <v>131.72</v>
      </c>
      <c r="BP48" s="20">
        <v>130.68</v>
      </c>
      <c r="BQ48" s="21">
        <v>140.74</v>
      </c>
      <c r="BS48" s="15" t="s">
        <v>13</v>
      </c>
      <c r="BT48" s="19">
        <v>108.25</v>
      </c>
      <c r="BU48" s="20">
        <v>114.57</v>
      </c>
      <c r="BV48" s="20">
        <v>122.06</v>
      </c>
      <c r="BW48" s="20">
        <v>96.02</v>
      </c>
      <c r="BX48" s="20">
        <v>105.84</v>
      </c>
      <c r="BY48" s="20">
        <v>97.7</v>
      </c>
      <c r="BZ48" s="20">
        <v>109.9</v>
      </c>
      <c r="CA48" s="20">
        <v>115.11</v>
      </c>
      <c r="CB48" s="20">
        <v>101.28</v>
      </c>
      <c r="CC48" s="20">
        <v>94.19</v>
      </c>
      <c r="CD48" s="20">
        <v>114.63</v>
      </c>
      <c r="CE48" s="21">
        <v>136.08000000000001</v>
      </c>
    </row>
  </sheetData>
  <pageMargins left="0.7" right="0.7" top="0.75" bottom="0.75" header="0.3" footer="0.3"/>
  <pageSetup scale="32" fitToWidth="2" pageOrder="overThenDown" orientation="landscape" r:id="rId1"/>
  <headerFooter>
    <oddHeader>&amp;C&amp;F&amp;Rprinted: &amp;D</oddHeader>
  </headerFooter>
  <colBreaks count="1" manualBreakCount="1">
    <brk id="4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6"/>
  <sheetViews>
    <sheetView workbookViewId="0">
      <selection activeCell="CG2" sqref="CG2"/>
    </sheetView>
  </sheetViews>
  <sheetFormatPr baseColWidth="10" defaultColWidth="8.83203125" defaultRowHeight="15" x14ac:dyDescent="0.2"/>
  <cols>
    <col min="99" max="105" width="10.5" bestFit="1" customWidth="1"/>
    <col min="106" max="110" width="9.5" bestFit="1" customWidth="1"/>
  </cols>
  <sheetData>
    <row r="1" spans="1:85" x14ac:dyDescent="0.2">
      <c r="A1" s="13" t="s">
        <v>21</v>
      </c>
    </row>
    <row r="2" spans="1:85" x14ac:dyDescent="0.2">
      <c r="A2" s="13" t="s">
        <v>29</v>
      </c>
      <c r="O2" s="13" t="s">
        <v>30</v>
      </c>
      <c r="AC2" s="13" t="s">
        <v>41</v>
      </c>
      <c r="AQ2" s="13" t="s">
        <v>42</v>
      </c>
      <c r="BE2" s="13" t="s">
        <v>43</v>
      </c>
      <c r="BS2" s="13" t="s">
        <v>44</v>
      </c>
      <c r="CG2" s="13"/>
    </row>
    <row r="4" spans="1:85" x14ac:dyDescent="0.2">
      <c r="A4" s="14" t="s">
        <v>22</v>
      </c>
      <c r="O4" s="14" t="s">
        <v>22</v>
      </c>
      <c r="AC4" s="14" t="s">
        <v>22</v>
      </c>
      <c r="AQ4" s="14" t="s">
        <v>22</v>
      </c>
      <c r="BE4" s="14" t="s">
        <v>22</v>
      </c>
      <c r="BS4" s="14" t="s">
        <v>22</v>
      </c>
      <c r="CG4" s="14"/>
    </row>
    <row r="5" spans="1:85" x14ac:dyDescent="0.2">
      <c r="A5" s="14" t="s">
        <v>23</v>
      </c>
      <c r="O5" s="14" t="s">
        <v>23</v>
      </c>
      <c r="AC5" s="14" t="s">
        <v>23</v>
      </c>
      <c r="AQ5" s="14" t="s">
        <v>23</v>
      </c>
      <c r="BE5" s="14" t="s">
        <v>23</v>
      </c>
      <c r="BS5" s="14" t="s">
        <v>23</v>
      </c>
      <c r="CG5" s="14"/>
    </row>
    <row r="6" spans="1:85" x14ac:dyDescent="0.2">
      <c r="A6" s="14" t="s">
        <v>80</v>
      </c>
      <c r="O6" s="14" t="s">
        <v>81</v>
      </c>
      <c r="AC6" s="14" t="s">
        <v>82</v>
      </c>
      <c r="AQ6" s="14" t="s">
        <v>83</v>
      </c>
      <c r="BE6" s="14" t="s">
        <v>84</v>
      </c>
      <c r="BS6" s="14" t="s">
        <v>85</v>
      </c>
      <c r="CG6" s="14"/>
    </row>
    <row r="7" spans="1:85" x14ac:dyDescent="0.2">
      <c r="A7" s="14" t="s">
        <v>45</v>
      </c>
      <c r="O7" s="14" t="s">
        <v>45</v>
      </c>
      <c r="AC7" s="14" t="s">
        <v>45</v>
      </c>
      <c r="AQ7" s="14" t="s">
        <v>45</v>
      </c>
      <c r="BE7" s="14" t="s">
        <v>45</v>
      </c>
      <c r="BS7" s="14" t="s">
        <v>45</v>
      </c>
      <c r="CG7" s="14"/>
    </row>
    <row r="8" spans="1:85" x14ac:dyDescent="0.2">
      <c r="A8" s="14" t="s">
        <v>46</v>
      </c>
      <c r="O8" s="14" t="s">
        <v>46</v>
      </c>
      <c r="AC8" s="14" t="s">
        <v>46</v>
      </c>
      <c r="AQ8" s="14" t="s">
        <v>46</v>
      </c>
      <c r="BE8" s="14" t="s">
        <v>46</v>
      </c>
      <c r="BS8" s="14" t="s">
        <v>46</v>
      </c>
      <c r="CG8" s="14"/>
    </row>
    <row r="9" spans="1:85" x14ac:dyDescent="0.2">
      <c r="A9" s="14" t="s">
        <v>86</v>
      </c>
      <c r="O9" s="14" t="s">
        <v>87</v>
      </c>
      <c r="AC9" s="14" t="s">
        <v>88</v>
      </c>
      <c r="AQ9" s="14" t="s">
        <v>89</v>
      </c>
      <c r="BE9" s="14" t="s">
        <v>90</v>
      </c>
      <c r="BS9" s="14" t="s">
        <v>91</v>
      </c>
      <c r="CG9" s="14"/>
    </row>
    <row r="10" spans="1:85" x14ac:dyDescent="0.2">
      <c r="A10" s="14" t="s">
        <v>47</v>
      </c>
      <c r="O10" s="14" t="s">
        <v>47</v>
      </c>
      <c r="AC10" s="14" t="s">
        <v>47</v>
      </c>
      <c r="AQ10" s="14" t="s">
        <v>47</v>
      </c>
      <c r="BE10" s="14" t="s">
        <v>47</v>
      </c>
      <c r="BS10" s="14" t="s">
        <v>47</v>
      </c>
      <c r="CG10" s="14"/>
    </row>
    <row r="11" spans="1:85" x14ac:dyDescent="0.2">
      <c r="A11" s="14" t="s">
        <v>48</v>
      </c>
      <c r="O11" s="14" t="s">
        <v>48</v>
      </c>
      <c r="AC11" s="14" t="s">
        <v>48</v>
      </c>
      <c r="AQ11" s="14" t="s">
        <v>48</v>
      </c>
      <c r="BE11" s="14" t="s">
        <v>48</v>
      </c>
      <c r="BS11" s="14" t="s">
        <v>48</v>
      </c>
      <c r="CG11" s="14"/>
    </row>
    <row r="12" spans="1:85" x14ac:dyDescent="0.2">
      <c r="A12" s="14" t="s">
        <v>92</v>
      </c>
      <c r="O12" s="14" t="s">
        <v>93</v>
      </c>
      <c r="AC12" s="14" t="s">
        <v>94</v>
      </c>
      <c r="AQ12" s="14" t="s">
        <v>95</v>
      </c>
      <c r="BE12" s="14" t="s">
        <v>96</v>
      </c>
      <c r="BS12" s="14" t="s">
        <v>97</v>
      </c>
      <c r="CG12" s="14"/>
    </row>
    <row r="13" spans="1:85" x14ac:dyDescent="0.2">
      <c r="A13" s="14" t="s">
        <v>25</v>
      </c>
      <c r="O13" s="14" t="s">
        <v>25</v>
      </c>
      <c r="AC13" s="14" t="s">
        <v>25</v>
      </c>
      <c r="AQ13" s="14" t="s">
        <v>25</v>
      </c>
      <c r="BE13" s="14" t="s">
        <v>25</v>
      </c>
      <c r="BS13" s="14" t="s">
        <v>25</v>
      </c>
      <c r="CG13" s="14"/>
    </row>
    <row r="17" spans="1:111" x14ac:dyDescent="0.2">
      <c r="B17" t="s">
        <v>49</v>
      </c>
      <c r="P17" t="s">
        <v>49</v>
      </c>
      <c r="AD17" t="s">
        <v>49</v>
      </c>
      <c r="AR17" t="s">
        <v>49</v>
      </c>
      <c r="BF17" t="s">
        <v>49</v>
      </c>
      <c r="BT17" t="s">
        <v>49</v>
      </c>
    </row>
    <row r="18" spans="1:111" x14ac:dyDescent="0.2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P18" s="15">
        <v>1</v>
      </c>
      <c r="Q18" s="15">
        <v>2</v>
      </c>
      <c r="R18" s="15">
        <v>3</v>
      </c>
      <c r="S18" s="15">
        <v>4</v>
      </c>
      <c r="T18" s="15">
        <v>5</v>
      </c>
      <c r="U18" s="15">
        <v>6</v>
      </c>
      <c r="V18" s="15">
        <v>7</v>
      </c>
      <c r="W18" s="15">
        <v>8</v>
      </c>
      <c r="X18" s="15">
        <v>9</v>
      </c>
      <c r="Y18" s="15">
        <v>10</v>
      </c>
      <c r="Z18" s="15">
        <v>11</v>
      </c>
      <c r="AA18" s="15">
        <v>12</v>
      </c>
      <c r="AD18" s="15">
        <v>1</v>
      </c>
      <c r="AE18" s="15">
        <v>2</v>
      </c>
      <c r="AF18" s="15">
        <v>3</v>
      </c>
      <c r="AG18" s="15">
        <v>4</v>
      </c>
      <c r="AH18" s="15">
        <v>5</v>
      </c>
      <c r="AI18" s="15">
        <v>6</v>
      </c>
      <c r="AJ18" s="15">
        <v>7</v>
      </c>
      <c r="AK18" s="15">
        <v>8</v>
      </c>
      <c r="AL18" s="15">
        <v>9</v>
      </c>
      <c r="AM18" s="15">
        <v>10</v>
      </c>
      <c r="AN18" s="15">
        <v>11</v>
      </c>
      <c r="AO18" s="15">
        <v>12</v>
      </c>
      <c r="AR18" s="15">
        <v>1</v>
      </c>
      <c r="AS18" s="15">
        <v>2</v>
      </c>
      <c r="AT18" s="15">
        <v>3</v>
      </c>
      <c r="AU18" s="15">
        <v>4</v>
      </c>
      <c r="AV18" s="15">
        <v>5</v>
      </c>
      <c r="AW18" s="15">
        <v>6</v>
      </c>
      <c r="AX18" s="15">
        <v>7</v>
      </c>
      <c r="AY18" s="15">
        <v>8</v>
      </c>
      <c r="AZ18" s="15">
        <v>9</v>
      </c>
      <c r="BA18" s="15">
        <v>10</v>
      </c>
      <c r="BB18" s="15">
        <v>11</v>
      </c>
      <c r="BC18" s="15">
        <v>12</v>
      </c>
      <c r="BF18" s="15">
        <v>1</v>
      </c>
      <c r="BG18" s="15">
        <v>2</v>
      </c>
      <c r="BH18" s="15">
        <v>3</v>
      </c>
      <c r="BI18" s="15">
        <v>4</v>
      </c>
      <c r="BJ18" s="15">
        <v>5</v>
      </c>
      <c r="BK18" s="15">
        <v>6</v>
      </c>
      <c r="BL18" s="15">
        <v>7</v>
      </c>
      <c r="BM18" s="15">
        <v>8</v>
      </c>
      <c r="BN18" s="15">
        <v>9</v>
      </c>
      <c r="BO18" s="15">
        <v>10</v>
      </c>
      <c r="BP18" s="15">
        <v>11</v>
      </c>
      <c r="BQ18" s="15">
        <v>12</v>
      </c>
      <c r="BT18" s="15">
        <v>1</v>
      </c>
      <c r="BU18" s="15">
        <v>2</v>
      </c>
      <c r="BV18" s="15">
        <v>3</v>
      </c>
      <c r="BW18" s="15">
        <v>4</v>
      </c>
      <c r="BX18" s="15">
        <v>5</v>
      </c>
      <c r="BY18" s="15">
        <v>6</v>
      </c>
      <c r="BZ18" s="15">
        <v>7</v>
      </c>
      <c r="CA18" s="15">
        <v>8</v>
      </c>
      <c r="CB18" s="15">
        <v>9</v>
      </c>
      <c r="CC18" s="15">
        <v>10</v>
      </c>
      <c r="CD18" s="15">
        <v>11</v>
      </c>
      <c r="CE18" s="15">
        <v>12</v>
      </c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</row>
    <row r="19" spans="1:111" x14ac:dyDescent="0.2">
      <c r="A19" s="15" t="s">
        <v>5</v>
      </c>
      <c r="B19" s="45">
        <v>4189000</v>
      </c>
      <c r="C19" s="46">
        <v>4192000</v>
      </c>
      <c r="D19" s="46">
        <v>3644000</v>
      </c>
      <c r="E19" s="46">
        <v>4297000</v>
      </c>
      <c r="F19" s="46">
        <v>4513000</v>
      </c>
      <c r="G19" s="46">
        <v>3804000</v>
      </c>
      <c r="H19" s="46">
        <v>3629000</v>
      </c>
      <c r="I19" s="46">
        <v>3576000</v>
      </c>
      <c r="J19" s="46">
        <v>3779000</v>
      </c>
      <c r="K19" s="46">
        <v>3999000</v>
      </c>
      <c r="L19" s="46">
        <v>3966000</v>
      </c>
      <c r="M19" s="47">
        <v>3223000</v>
      </c>
      <c r="O19" s="15" t="s">
        <v>5</v>
      </c>
      <c r="P19" s="45">
        <v>3776000</v>
      </c>
      <c r="Q19" s="46">
        <v>3865000</v>
      </c>
      <c r="R19" s="46">
        <v>3643000</v>
      </c>
      <c r="S19" s="46">
        <v>3653000</v>
      </c>
      <c r="T19" s="46">
        <v>3798000</v>
      </c>
      <c r="U19" s="46">
        <v>3709000</v>
      </c>
      <c r="V19" s="46">
        <v>3563000</v>
      </c>
      <c r="W19" s="46">
        <v>3556000</v>
      </c>
      <c r="X19" s="46">
        <v>3531000</v>
      </c>
      <c r="Y19" s="46">
        <v>3618000</v>
      </c>
      <c r="Z19" s="46">
        <v>3706000</v>
      </c>
      <c r="AA19" s="47">
        <v>3416000</v>
      </c>
      <c r="AC19" s="15" t="s">
        <v>5</v>
      </c>
      <c r="AD19" s="45">
        <v>3969000</v>
      </c>
      <c r="AE19" s="46">
        <v>3860000</v>
      </c>
      <c r="AF19" s="46">
        <v>3632000</v>
      </c>
      <c r="AG19" s="46">
        <v>3448000</v>
      </c>
      <c r="AH19" s="46">
        <v>3656000</v>
      </c>
      <c r="AI19" s="46">
        <v>3268000</v>
      </c>
      <c r="AJ19" s="46">
        <v>3504000</v>
      </c>
      <c r="AK19" s="46">
        <v>3438000</v>
      </c>
      <c r="AL19" s="46">
        <v>3845000</v>
      </c>
      <c r="AM19" s="46">
        <v>3635000</v>
      </c>
      <c r="AN19" s="46">
        <v>3516000</v>
      </c>
      <c r="AO19" s="47">
        <v>3792000</v>
      </c>
      <c r="AQ19" s="15" t="s">
        <v>5</v>
      </c>
      <c r="AR19" s="45">
        <v>3555000</v>
      </c>
      <c r="AS19" s="46">
        <v>3948000</v>
      </c>
      <c r="AT19" s="46">
        <v>3497000</v>
      </c>
      <c r="AU19" s="46">
        <v>3658000</v>
      </c>
      <c r="AV19" s="46">
        <v>4054000</v>
      </c>
      <c r="AW19" s="46">
        <v>3831000</v>
      </c>
      <c r="AX19" s="46">
        <v>3867000</v>
      </c>
      <c r="AY19" s="46">
        <v>4381000</v>
      </c>
      <c r="AZ19" s="46">
        <v>3885000</v>
      </c>
      <c r="BA19" s="46">
        <v>3853000</v>
      </c>
      <c r="BB19" s="46">
        <v>3566000</v>
      </c>
      <c r="BC19" s="47">
        <v>3741000</v>
      </c>
      <c r="BE19" s="15" t="s">
        <v>5</v>
      </c>
      <c r="BF19" s="45">
        <v>3783000</v>
      </c>
      <c r="BG19" s="46">
        <v>4502000</v>
      </c>
      <c r="BH19" s="46">
        <v>3486000</v>
      </c>
      <c r="BI19" s="46">
        <v>3529000</v>
      </c>
      <c r="BJ19" s="46">
        <v>3610000</v>
      </c>
      <c r="BK19" s="46">
        <v>3530000</v>
      </c>
      <c r="BL19" s="46">
        <v>3590000</v>
      </c>
      <c r="BM19" s="46">
        <v>3295000</v>
      </c>
      <c r="BN19" s="46">
        <v>3518000</v>
      </c>
      <c r="BO19" s="46">
        <v>3431000</v>
      </c>
      <c r="BP19" s="46">
        <v>4395000</v>
      </c>
      <c r="BQ19" s="47">
        <v>3660000</v>
      </c>
      <c r="BS19" s="15" t="s">
        <v>5</v>
      </c>
      <c r="BT19" s="45">
        <v>3938000</v>
      </c>
      <c r="BU19" s="46">
        <v>3937000</v>
      </c>
      <c r="BV19" s="46">
        <v>3954000</v>
      </c>
      <c r="BW19" s="46">
        <v>3683000</v>
      </c>
      <c r="BX19" s="46">
        <v>3754000</v>
      </c>
      <c r="BY19" s="46">
        <v>3598000</v>
      </c>
      <c r="BZ19" s="46">
        <v>3441000</v>
      </c>
      <c r="CA19" s="46">
        <v>3597000</v>
      </c>
      <c r="CB19" s="46">
        <v>3623000</v>
      </c>
      <c r="CC19" s="46">
        <v>3415000</v>
      </c>
      <c r="CD19" s="46">
        <v>4982000</v>
      </c>
      <c r="CE19" s="47">
        <v>4425000</v>
      </c>
      <c r="CG19" s="15"/>
      <c r="CH19" s="45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7"/>
      <c r="CU19" s="99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G19" s="13"/>
    </row>
    <row r="20" spans="1:111" x14ac:dyDescent="0.2">
      <c r="A20" s="15" t="s">
        <v>7</v>
      </c>
      <c r="B20" s="16">
        <v>3733000</v>
      </c>
      <c r="C20" s="17">
        <v>3683000</v>
      </c>
      <c r="D20" s="17">
        <v>3698000</v>
      </c>
      <c r="E20" s="17">
        <v>3738000</v>
      </c>
      <c r="F20" s="17">
        <v>3803000</v>
      </c>
      <c r="G20" s="17">
        <v>3236000</v>
      </c>
      <c r="H20" s="17">
        <v>3600000</v>
      </c>
      <c r="I20" s="17">
        <v>3490000</v>
      </c>
      <c r="J20" s="17">
        <v>3322000</v>
      </c>
      <c r="K20" s="17">
        <v>3580000</v>
      </c>
      <c r="L20" s="17">
        <v>3653000</v>
      </c>
      <c r="M20" s="18">
        <v>3411000</v>
      </c>
      <c r="O20" s="15" t="s">
        <v>7</v>
      </c>
      <c r="P20" s="16">
        <v>3681000</v>
      </c>
      <c r="Q20" s="17">
        <v>3338000</v>
      </c>
      <c r="R20" s="17">
        <v>3443000</v>
      </c>
      <c r="S20" s="17">
        <v>3439000</v>
      </c>
      <c r="T20" s="17">
        <v>3569000</v>
      </c>
      <c r="U20" s="17">
        <v>3568000</v>
      </c>
      <c r="V20" s="17">
        <v>3455000</v>
      </c>
      <c r="W20" s="17">
        <v>3203000</v>
      </c>
      <c r="X20" s="17">
        <v>3428000</v>
      </c>
      <c r="Y20" s="17">
        <v>3592000</v>
      </c>
      <c r="Z20" s="17">
        <v>3365000</v>
      </c>
      <c r="AA20" s="18">
        <v>3296000</v>
      </c>
      <c r="AC20" s="15" t="s">
        <v>7</v>
      </c>
      <c r="AD20" s="16">
        <v>4159000</v>
      </c>
      <c r="AE20" s="17">
        <v>3588000</v>
      </c>
      <c r="AF20" s="17">
        <v>3469000</v>
      </c>
      <c r="AG20" s="17">
        <v>3389000</v>
      </c>
      <c r="AH20" s="17">
        <v>3278000</v>
      </c>
      <c r="AI20" s="17">
        <v>3314000</v>
      </c>
      <c r="AJ20" s="17">
        <v>3326000</v>
      </c>
      <c r="AK20" s="17">
        <v>3435000</v>
      </c>
      <c r="AL20" s="17">
        <v>3701000</v>
      </c>
      <c r="AM20" s="17">
        <v>3827000</v>
      </c>
      <c r="AN20" s="17">
        <v>3438000</v>
      </c>
      <c r="AO20" s="18">
        <v>3912000</v>
      </c>
      <c r="AQ20" s="15" t="s">
        <v>7</v>
      </c>
      <c r="AR20" s="16">
        <v>3694000</v>
      </c>
      <c r="AS20" s="17">
        <v>3346000</v>
      </c>
      <c r="AT20" s="17">
        <v>3441000</v>
      </c>
      <c r="AU20" s="17">
        <v>3326000</v>
      </c>
      <c r="AV20" s="17">
        <v>3560000</v>
      </c>
      <c r="AW20" s="17">
        <v>3382000</v>
      </c>
      <c r="AX20" s="17">
        <v>3732000</v>
      </c>
      <c r="AY20" s="17">
        <v>3734000</v>
      </c>
      <c r="AZ20" s="17">
        <v>3611000</v>
      </c>
      <c r="BA20" s="17">
        <v>3598000</v>
      </c>
      <c r="BB20" s="17">
        <v>3182000</v>
      </c>
      <c r="BC20" s="18">
        <v>3363000</v>
      </c>
      <c r="BE20" s="15" t="s">
        <v>7</v>
      </c>
      <c r="BF20" s="16">
        <v>3487000</v>
      </c>
      <c r="BG20" s="17">
        <v>3667000</v>
      </c>
      <c r="BH20" s="17">
        <v>3626000</v>
      </c>
      <c r="BI20" s="17">
        <v>3562000</v>
      </c>
      <c r="BJ20" s="17">
        <v>3569000</v>
      </c>
      <c r="BK20" s="17">
        <v>3422000</v>
      </c>
      <c r="BL20" s="17">
        <v>3170000</v>
      </c>
      <c r="BM20" s="17">
        <v>3196000</v>
      </c>
      <c r="BN20" s="17">
        <v>3554000</v>
      </c>
      <c r="BO20" s="17">
        <v>3482000</v>
      </c>
      <c r="BP20" s="17">
        <v>3381000</v>
      </c>
      <c r="BQ20" s="18">
        <v>3409000</v>
      </c>
      <c r="BS20" s="15" t="s">
        <v>7</v>
      </c>
      <c r="BT20" s="16">
        <v>3768000</v>
      </c>
      <c r="BU20" s="17">
        <v>4153000</v>
      </c>
      <c r="BV20" s="17">
        <v>3990000</v>
      </c>
      <c r="BW20" s="17">
        <v>3632000</v>
      </c>
      <c r="BX20" s="17">
        <v>3680000</v>
      </c>
      <c r="BY20" s="17">
        <v>3464000</v>
      </c>
      <c r="BZ20" s="17">
        <v>3507000</v>
      </c>
      <c r="CA20" s="17">
        <v>3483000</v>
      </c>
      <c r="CB20" s="17">
        <v>3256000</v>
      </c>
      <c r="CC20" s="17">
        <v>3334000</v>
      </c>
      <c r="CD20" s="17">
        <v>3149000</v>
      </c>
      <c r="CE20" s="18">
        <v>3318000</v>
      </c>
      <c r="CG20" s="15"/>
      <c r="CH20" s="16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13"/>
    </row>
    <row r="21" spans="1:111" x14ac:dyDescent="0.2">
      <c r="A21" s="15" t="s">
        <v>8</v>
      </c>
      <c r="B21" s="16">
        <v>4367000</v>
      </c>
      <c r="C21" s="17">
        <v>3795000</v>
      </c>
      <c r="D21" s="17">
        <v>4498000</v>
      </c>
      <c r="E21" s="17">
        <v>5141000</v>
      </c>
      <c r="F21" s="17">
        <v>4910000</v>
      </c>
      <c r="G21" s="17">
        <v>3724000</v>
      </c>
      <c r="H21" s="17">
        <v>3936000</v>
      </c>
      <c r="I21" s="17">
        <v>3195000</v>
      </c>
      <c r="J21" s="17">
        <v>3306000</v>
      </c>
      <c r="K21" s="17">
        <v>3375000</v>
      </c>
      <c r="L21" s="17">
        <v>3468000</v>
      </c>
      <c r="M21" s="18">
        <v>3365000</v>
      </c>
      <c r="O21" s="15" t="s">
        <v>8</v>
      </c>
      <c r="P21" s="16">
        <v>4028000</v>
      </c>
      <c r="Q21" s="17">
        <v>3812000</v>
      </c>
      <c r="R21" s="17">
        <v>3789000</v>
      </c>
      <c r="S21" s="17">
        <v>3952000</v>
      </c>
      <c r="T21" s="17">
        <v>4669000</v>
      </c>
      <c r="U21" s="17">
        <v>4170000</v>
      </c>
      <c r="V21" s="17">
        <v>3890000</v>
      </c>
      <c r="W21" s="17">
        <v>3533000</v>
      </c>
      <c r="X21" s="17">
        <v>3495000</v>
      </c>
      <c r="Y21" s="17">
        <v>3172000</v>
      </c>
      <c r="Z21" s="17">
        <v>3536000</v>
      </c>
      <c r="AA21" s="18">
        <v>3486000</v>
      </c>
      <c r="AC21" s="15" t="s">
        <v>8</v>
      </c>
      <c r="AD21" s="16">
        <v>4004000</v>
      </c>
      <c r="AE21" s="17">
        <v>3925000</v>
      </c>
      <c r="AF21" s="17">
        <v>3479000</v>
      </c>
      <c r="AG21" s="17">
        <v>3746000</v>
      </c>
      <c r="AH21" s="17">
        <v>3849000</v>
      </c>
      <c r="AI21" s="17">
        <v>3522000</v>
      </c>
      <c r="AJ21" s="17">
        <v>3427000</v>
      </c>
      <c r="AK21" s="17">
        <v>3453000</v>
      </c>
      <c r="AL21" s="17">
        <v>3904000</v>
      </c>
      <c r="AM21" s="17">
        <v>3879000</v>
      </c>
      <c r="AN21" s="17">
        <v>3572000</v>
      </c>
      <c r="AO21" s="18">
        <v>3938000</v>
      </c>
      <c r="AQ21" s="15" t="s">
        <v>8</v>
      </c>
      <c r="AR21" s="16">
        <v>3712000</v>
      </c>
      <c r="AS21" s="17">
        <v>3597000</v>
      </c>
      <c r="AT21" s="17">
        <v>3551000</v>
      </c>
      <c r="AU21" s="17">
        <v>3684000</v>
      </c>
      <c r="AV21" s="17">
        <v>3494000</v>
      </c>
      <c r="AW21" s="17">
        <v>3424000</v>
      </c>
      <c r="AX21" s="17">
        <v>3175000</v>
      </c>
      <c r="AY21" s="17">
        <v>3672000</v>
      </c>
      <c r="AZ21" s="17">
        <v>3220000</v>
      </c>
      <c r="BA21" s="17">
        <v>3181000</v>
      </c>
      <c r="BB21" s="17">
        <v>3049000</v>
      </c>
      <c r="BC21" s="18">
        <v>3605000</v>
      </c>
      <c r="BE21" s="15" t="s">
        <v>8</v>
      </c>
      <c r="BF21" s="16">
        <v>3589000</v>
      </c>
      <c r="BG21" s="17">
        <v>3656000</v>
      </c>
      <c r="BH21" s="17">
        <v>3517000</v>
      </c>
      <c r="BI21" s="17">
        <v>3706000</v>
      </c>
      <c r="BJ21" s="17">
        <v>3762000</v>
      </c>
      <c r="BK21" s="17">
        <v>3454000</v>
      </c>
      <c r="BL21" s="17">
        <v>3107000</v>
      </c>
      <c r="BM21" s="17">
        <v>3363000</v>
      </c>
      <c r="BN21" s="17">
        <v>3457000</v>
      </c>
      <c r="BO21" s="17">
        <v>3230000</v>
      </c>
      <c r="BP21" s="17">
        <v>3650000</v>
      </c>
      <c r="BQ21" s="18">
        <v>3376000</v>
      </c>
      <c r="BS21" s="15" t="s">
        <v>8</v>
      </c>
      <c r="BT21" s="16">
        <v>3809000</v>
      </c>
      <c r="BU21" s="17">
        <v>4000000</v>
      </c>
      <c r="BV21" s="17">
        <v>3999000</v>
      </c>
      <c r="BW21" s="17">
        <v>3617000</v>
      </c>
      <c r="BX21" s="17">
        <v>3775000</v>
      </c>
      <c r="BY21" s="17">
        <v>3667000</v>
      </c>
      <c r="BZ21" s="17">
        <v>3743000</v>
      </c>
      <c r="CA21" s="17">
        <v>3620000</v>
      </c>
      <c r="CB21" s="17">
        <v>3514000</v>
      </c>
      <c r="CC21" s="17">
        <v>3473000</v>
      </c>
      <c r="CD21" s="17">
        <v>3712000</v>
      </c>
      <c r="CE21" s="18">
        <v>3348000</v>
      </c>
      <c r="CG21" s="15"/>
      <c r="CH21" s="16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13"/>
    </row>
    <row r="22" spans="1:111" x14ac:dyDescent="0.2">
      <c r="A22" s="15" t="s">
        <v>9</v>
      </c>
      <c r="B22" s="16">
        <v>3698000</v>
      </c>
      <c r="C22" s="17">
        <v>4004000</v>
      </c>
      <c r="D22" s="17">
        <v>3796000</v>
      </c>
      <c r="E22" s="17">
        <v>4449000</v>
      </c>
      <c r="F22" s="17">
        <v>3878000</v>
      </c>
      <c r="G22" s="17">
        <v>3396000</v>
      </c>
      <c r="H22" s="17">
        <v>3417000</v>
      </c>
      <c r="I22" s="17">
        <v>3316000</v>
      </c>
      <c r="J22" s="17">
        <v>3307000</v>
      </c>
      <c r="K22" s="17">
        <v>3510000</v>
      </c>
      <c r="L22" s="17">
        <v>3314000</v>
      </c>
      <c r="M22" s="18">
        <v>3335000</v>
      </c>
      <c r="O22" s="15" t="s">
        <v>9</v>
      </c>
      <c r="P22" s="16">
        <v>4201000</v>
      </c>
      <c r="Q22" s="17">
        <v>3953000</v>
      </c>
      <c r="R22" s="17">
        <v>3751000</v>
      </c>
      <c r="S22" s="17">
        <v>3959000</v>
      </c>
      <c r="T22" s="17">
        <v>3510000</v>
      </c>
      <c r="U22" s="17">
        <v>3984000</v>
      </c>
      <c r="V22" s="17">
        <v>3935000</v>
      </c>
      <c r="W22" s="17">
        <v>3364000</v>
      </c>
      <c r="X22" s="17">
        <v>3290000</v>
      </c>
      <c r="Y22" s="17">
        <v>3444000</v>
      </c>
      <c r="Z22" s="17">
        <v>4301000</v>
      </c>
      <c r="AA22" s="18">
        <v>4081000</v>
      </c>
      <c r="AC22" s="15" t="s">
        <v>9</v>
      </c>
      <c r="AD22" s="16">
        <v>3969000</v>
      </c>
      <c r="AE22" s="17">
        <v>4108000</v>
      </c>
      <c r="AF22" s="17">
        <v>3573000</v>
      </c>
      <c r="AG22" s="17">
        <v>3606000</v>
      </c>
      <c r="AH22" s="17">
        <v>3165000</v>
      </c>
      <c r="AI22" s="17">
        <v>3063000</v>
      </c>
      <c r="AJ22" s="17">
        <v>3192000</v>
      </c>
      <c r="AK22" s="17">
        <v>3205000</v>
      </c>
      <c r="AL22" s="17">
        <v>3063000</v>
      </c>
      <c r="AM22" s="17">
        <v>3655000</v>
      </c>
      <c r="AN22" s="17">
        <v>3401000</v>
      </c>
      <c r="AO22" s="18">
        <v>3595000</v>
      </c>
      <c r="AQ22" s="15" t="s">
        <v>9</v>
      </c>
      <c r="AR22" s="16">
        <v>3833000</v>
      </c>
      <c r="AS22" s="17">
        <v>3668000</v>
      </c>
      <c r="AT22" s="17">
        <v>3614000</v>
      </c>
      <c r="AU22" s="17">
        <v>3246000</v>
      </c>
      <c r="AV22" s="17">
        <v>3128000</v>
      </c>
      <c r="AW22" s="17">
        <v>3687000</v>
      </c>
      <c r="AX22" s="17">
        <v>3078000</v>
      </c>
      <c r="AY22" s="17">
        <v>3391000</v>
      </c>
      <c r="AZ22" s="17">
        <v>3291000</v>
      </c>
      <c r="BA22" s="17">
        <v>3116000</v>
      </c>
      <c r="BB22" s="17">
        <v>3166000</v>
      </c>
      <c r="BC22" s="18">
        <v>3315000</v>
      </c>
      <c r="BE22" s="15" t="s">
        <v>9</v>
      </c>
      <c r="BF22" s="16">
        <v>3577000</v>
      </c>
      <c r="BG22" s="17">
        <v>3765000</v>
      </c>
      <c r="BH22" s="17">
        <v>3563000</v>
      </c>
      <c r="BI22" s="17">
        <v>3284000</v>
      </c>
      <c r="BJ22" s="17">
        <v>3659000</v>
      </c>
      <c r="BK22" s="17">
        <v>3489000</v>
      </c>
      <c r="BL22" s="17">
        <v>3068000</v>
      </c>
      <c r="BM22" s="17">
        <v>3035000</v>
      </c>
      <c r="BN22" s="17">
        <v>3322000</v>
      </c>
      <c r="BO22" s="17">
        <v>3212000</v>
      </c>
      <c r="BP22" s="17">
        <v>3394000</v>
      </c>
      <c r="BQ22" s="18">
        <v>3105000</v>
      </c>
      <c r="BS22" s="15" t="s">
        <v>9</v>
      </c>
      <c r="BT22" s="16">
        <v>3715000</v>
      </c>
      <c r="BU22" s="17">
        <v>3693000</v>
      </c>
      <c r="BV22" s="17">
        <v>3916000</v>
      </c>
      <c r="BW22" s="17">
        <v>3560000</v>
      </c>
      <c r="BX22" s="17">
        <v>3530000</v>
      </c>
      <c r="BY22" s="17">
        <v>3514000</v>
      </c>
      <c r="BZ22" s="17">
        <v>3522000</v>
      </c>
      <c r="CA22" s="17">
        <v>3575000</v>
      </c>
      <c r="CB22" s="17">
        <v>3578000</v>
      </c>
      <c r="CC22" s="17">
        <v>3448000</v>
      </c>
      <c r="CD22" s="17">
        <v>3203000</v>
      </c>
      <c r="CE22" s="18">
        <v>3201000</v>
      </c>
      <c r="CG22" s="15"/>
      <c r="CH22" s="16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8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3"/>
    </row>
    <row r="23" spans="1:111" x14ac:dyDescent="0.2">
      <c r="A23" s="15" t="s">
        <v>10</v>
      </c>
      <c r="B23" s="16">
        <v>3950000</v>
      </c>
      <c r="C23" s="17">
        <v>3623000</v>
      </c>
      <c r="D23" s="17">
        <v>4577000</v>
      </c>
      <c r="E23" s="17">
        <v>5071000</v>
      </c>
      <c r="F23" s="17">
        <v>4806000</v>
      </c>
      <c r="G23" s="17">
        <v>4158000</v>
      </c>
      <c r="H23" s="17">
        <v>4150000</v>
      </c>
      <c r="I23" s="17">
        <v>3211000</v>
      </c>
      <c r="J23" s="17">
        <v>3425000</v>
      </c>
      <c r="K23" s="17">
        <v>3400000</v>
      </c>
      <c r="L23" s="17">
        <v>3370000</v>
      </c>
      <c r="M23" s="18">
        <v>3775000</v>
      </c>
      <c r="O23" s="15" t="s">
        <v>10</v>
      </c>
      <c r="P23" s="16">
        <v>3913000</v>
      </c>
      <c r="Q23" s="17">
        <v>4006000</v>
      </c>
      <c r="R23" s="17">
        <v>4664000</v>
      </c>
      <c r="S23" s="17">
        <v>3372000</v>
      </c>
      <c r="T23" s="17">
        <v>4235000</v>
      </c>
      <c r="U23" s="17">
        <v>3920000</v>
      </c>
      <c r="V23" s="17">
        <v>3595000</v>
      </c>
      <c r="W23" s="17">
        <v>3190000</v>
      </c>
      <c r="X23" s="17">
        <v>2991000</v>
      </c>
      <c r="Y23" s="17">
        <v>3102000</v>
      </c>
      <c r="Z23" s="17">
        <v>3241000</v>
      </c>
      <c r="AA23" s="18">
        <v>3322000</v>
      </c>
      <c r="AC23" s="15" t="s">
        <v>10</v>
      </c>
      <c r="AD23" s="16">
        <v>3432000</v>
      </c>
      <c r="AE23" s="17">
        <v>3357000</v>
      </c>
      <c r="AF23" s="17">
        <v>3452000</v>
      </c>
      <c r="AG23" s="17">
        <v>3224000</v>
      </c>
      <c r="AH23" s="17">
        <v>3798000</v>
      </c>
      <c r="AI23" s="17">
        <v>3521000</v>
      </c>
      <c r="AJ23" s="17">
        <v>3348000</v>
      </c>
      <c r="AK23" s="17">
        <v>3724000</v>
      </c>
      <c r="AL23" s="17">
        <v>3071000</v>
      </c>
      <c r="AM23" s="17">
        <v>3204000</v>
      </c>
      <c r="AN23" s="17">
        <v>3568000</v>
      </c>
      <c r="AO23" s="18">
        <v>3689000</v>
      </c>
      <c r="AQ23" s="15" t="s">
        <v>10</v>
      </c>
      <c r="AR23" s="16">
        <v>3474000</v>
      </c>
      <c r="AS23" s="17">
        <v>3559000</v>
      </c>
      <c r="AT23" s="17">
        <v>3865000</v>
      </c>
      <c r="AU23" s="17">
        <v>3580000</v>
      </c>
      <c r="AV23" s="17">
        <v>4573000</v>
      </c>
      <c r="AW23" s="17">
        <v>4716000</v>
      </c>
      <c r="AX23" s="17">
        <v>3557000</v>
      </c>
      <c r="AY23" s="17">
        <v>3331000</v>
      </c>
      <c r="AZ23" s="17">
        <v>3227000</v>
      </c>
      <c r="BA23" s="17">
        <v>3149000</v>
      </c>
      <c r="BB23" s="17">
        <v>3602000</v>
      </c>
      <c r="BC23" s="18">
        <v>3292000</v>
      </c>
      <c r="BE23" s="15" t="s">
        <v>10</v>
      </c>
      <c r="BF23" s="16">
        <v>3460000</v>
      </c>
      <c r="BG23" s="17">
        <v>4277000</v>
      </c>
      <c r="BH23" s="17">
        <v>3731000</v>
      </c>
      <c r="BI23" s="17">
        <v>3586000</v>
      </c>
      <c r="BJ23" s="17">
        <v>3733000</v>
      </c>
      <c r="BK23" s="17">
        <v>3406000</v>
      </c>
      <c r="BL23" s="17">
        <v>3016000</v>
      </c>
      <c r="BM23" s="17">
        <v>3286000</v>
      </c>
      <c r="BN23" s="17">
        <v>3523000</v>
      </c>
      <c r="BO23" s="17">
        <v>3358000</v>
      </c>
      <c r="BP23" s="17">
        <v>3107000</v>
      </c>
      <c r="BQ23" s="18">
        <v>3374000</v>
      </c>
      <c r="BS23" s="15" t="s">
        <v>10</v>
      </c>
      <c r="BT23" s="16">
        <v>3747000</v>
      </c>
      <c r="BU23" s="17">
        <v>3735000</v>
      </c>
      <c r="BV23" s="17">
        <v>3800000</v>
      </c>
      <c r="BW23" s="17">
        <v>3751000</v>
      </c>
      <c r="BX23" s="17">
        <v>3470000</v>
      </c>
      <c r="BY23" s="17">
        <v>3715000</v>
      </c>
      <c r="BZ23" s="17">
        <v>3403000</v>
      </c>
      <c r="CA23" s="17">
        <v>3622000</v>
      </c>
      <c r="CB23" s="17">
        <v>4095000</v>
      </c>
      <c r="CC23" s="17">
        <v>4059000</v>
      </c>
      <c r="CD23" s="17">
        <v>3416000</v>
      </c>
      <c r="CE23" s="18">
        <v>3452000</v>
      </c>
      <c r="CG23" s="15"/>
      <c r="CH23" s="16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3"/>
    </row>
    <row r="24" spans="1:111" x14ac:dyDescent="0.2">
      <c r="A24" s="15" t="s">
        <v>11</v>
      </c>
      <c r="B24" s="16">
        <v>4367000</v>
      </c>
      <c r="C24" s="17">
        <v>3499000</v>
      </c>
      <c r="D24" s="17">
        <v>3985000</v>
      </c>
      <c r="E24" s="17">
        <v>4698000</v>
      </c>
      <c r="F24" s="17">
        <v>4733000</v>
      </c>
      <c r="G24" s="17">
        <v>4231000</v>
      </c>
      <c r="H24" s="17">
        <v>4375000</v>
      </c>
      <c r="I24" s="17">
        <v>4796000</v>
      </c>
      <c r="J24" s="17">
        <v>3740000</v>
      </c>
      <c r="K24" s="17">
        <v>3387000</v>
      </c>
      <c r="L24" s="17">
        <v>3332000</v>
      </c>
      <c r="M24" s="18">
        <v>4290000</v>
      </c>
      <c r="O24" s="15" t="s">
        <v>11</v>
      </c>
      <c r="P24" s="16">
        <v>4136000</v>
      </c>
      <c r="Q24" s="17">
        <v>4202000</v>
      </c>
      <c r="R24" s="17">
        <v>3853000</v>
      </c>
      <c r="S24" s="17">
        <v>4744000</v>
      </c>
      <c r="T24" s="17">
        <v>4183000</v>
      </c>
      <c r="U24" s="17">
        <v>4650000</v>
      </c>
      <c r="V24" s="17">
        <v>3919000</v>
      </c>
      <c r="W24" s="17">
        <v>3043000</v>
      </c>
      <c r="X24" s="17">
        <v>3177000</v>
      </c>
      <c r="Y24" s="17">
        <v>3485000</v>
      </c>
      <c r="Z24" s="17">
        <v>3469000</v>
      </c>
      <c r="AA24" s="18">
        <v>3402000</v>
      </c>
      <c r="AC24" s="15" t="s">
        <v>11</v>
      </c>
      <c r="AD24" s="16">
        <v>3368000</v>
      </c>
      <c r="AE24" s="17">
        <v>3335000</v>
      </c>
      <c r="AF24" s="17">
        <v>3728000</v>
      </c>
      <c r="AG24" s="17">
        <v>3960000</v>
      </c>
      <c r="AH24" s="17">
        <v>4459000</v>
      </c>
      <c r="AI24" s="17">
        <v>4798000</v>
      </c>
      <c r="AJ24" s="17">
        <v>4370000</v>
      </c>
      <c r="AK24" s="17">
        <v>4797000</v>
      </c>
      <c r="AL24" s="17">
        <v>3921000</v>
      </c>
      <c r="AM24" s="17">
        <v>3897000</v>
      </c>
      <c r="AN24" s="17">
        <v>4493000</v>
      </c>
      <c r="AO24" s="18">
        <v>3802000</v>
      </c>
      <c r="AQ24" s="15" t="s">
        <v>11</v>
      </c>
      <c r="AR24" s="16">
        <v>3607000</v>
      </c>
      <c r="AS24" s="17">
        <v>3623000</v>
      </c>
      <c r="AT24" s="17">
        <v>3755000</v>
      </c>
      <c r="AU24" s="17">
        <v>3870000</v>
      </c>
      <c r="AV24" s="17">
        <v>3390000</v>
      </c>
      <c r="AW24" s="17">
        <v>4015000</v>
      </c>
      <c r="AX24" s="17">
        <v>4604000</v>
      </c>
      <c r="AY24" s="17">
        <v>3855000</v>
      </c>
      <c r="AZ24" s="17">
        <v>3829000</v>
      </c>
      <c r="BA24" s="17">
        <v>3446000</v>
      </c>
      <c r="BB24" s="17">
        <v>4470000</v>
      </c>
      <c r="BC24" s="18">
        <v>4402000</v>
      </c>
      <c r="BE24" s="15" t="s">
        <v>11</v>
      </c>
      <c r="BF24" s="16">
        <v>3421000</v>
      </c>
      <c r="BG24" s="17">
        <v>4426000</v>
      </c>
      <c r="BH24" s="17">
        <v>3640000</v>
      </c>
      <c r="BI24" s="17">
        <v>4083000</v>
      </c>
      <c r="BJ24" s="17">
        <v>3728000</v>
      </c>
      <c r="BK24" s="17">
        <v>3559000</v>
      </c>
      <c r="BL24" s="17">
        <v>2868000</v>
      </c>
      <c r="BM24" s="17">
        <v>3103000</v>
      </c>
      <c r="BN24" s="17">
        <v>3443000</v>
      </c>
      <c r="BO24" s="17">
        <v>3095000</v>
      </c>
      <c r="BP24" s="17">
        <v>3379000</v>
      </c>
      <c r="BQ24" s="18">
        <v>3169000</v>
      </c>
      <c r="BS24" s="15" t="s">
        <v>11</v>
      </c>
      <c r="BT24" s="16">
        <v>3807000</v>
      </c>
      <c r="BU24" s="17">
        <v>3687000</v>
      </c>
      <c r="BV24" s="17">
        <v>3773000</v>
      </c>
      <c r="BW24" s="17">
        <v>3743000</v>
      </c>
      <c r="BX24" s="17">
        <v>3645000</v>
      </c>
      <c r="BY24" s="17">
        <v>3402000</v>
      </c>
      <c r="BZ24" s="17">
        <v>3442000</v>
      </c>
      <c r="CA24" s="17">
        <v>3643000</v>
      </c>
      <c r="CB24" s="17">
        <v>3793000</v>
      </c>
      <c r="CC24" s="17">
        <v>3693000</v>
      </c>
      <c r="CD24" s="17">
        <v>3922000</v>
      </c>
      <c r="CE24" s="18">
        <v>4305000</v>
      </c>
      <c r="CG24" s="15"/>
      <c r="CH24" s="16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8"/>
      <c r="CU24" s="102"/>
      <c r="CV24" s="102"/>
      <c r="CW24" s="102"/>
      <c r="CX24" s="102"/>
      <c r="CY24" s="102"/>
      <c r="CZ24" s="103"/>
      <c r="DA24" s="102"/>
      <c r="DB24" s="102"/>
      <c r="DC24" s="102"/>
      <c r="DD24" s="102"/>
      <c r="DE24" s="102"/>
    </row>
    <row r="25" spans="1:111" x14ac:dyDescent="0.2">
      <c r="A25" s="15" t="s">
        <v>12</v>
      </c>
      <c r="B25" s="16">
        <v>3786000</v>
      </c>
      <c r="C25" s="17">
        <v>3324000</v>
      </c>
      <c r="D25" s="17">
        <v>3548000</v>
      </c>
      <c r="E25" s="17">
        <v>3812000</v>
      </c>
      <c r="F25" s="17">
        <v>3996000</v>
      </c>
      <c r="G25" s="17">
        <v>4286000</v>
      </c>
      <c r="H25" s="17">
        <v>4915000</v>
      </c>
      <c r="I25" s="17">
        <v>3896000</v>
      </c>
      <c r="J25" s="17">
        <v>3176000</v>
      </c>
      <c r="K25" s="17">
        <v>3267000</v>
      </c>
      <c r="L25" s="17">
        <v>3301000</v>
      </c>
      <c r="M25" s="18">
        <v>3766000</v>
      </c>
      <c r="O25" s="15" t="s">
        <v>12</v>
      </c>
      <c r="P25" s="16">
        <v>3621000</v>
      </c>
      <c r="Q25" s="17">
        <v>3480000</v>
      </c>
      <c r="R25" s="17">
        <v>3425000</v>
      </c>
      <c r="S25" s="17">
        <v>3197000</v>
      </c>
      <c r="T25" s="17">
        <v>3627000</v>
      </c>
      <c r="U25" s="17">
        <v>3445000</v>
      </c>
      <c r="V25" s="17">
        <v>3308000</v>
      </c>
      <c r="W25" s="17">
        <v>2907000</v>
      </c>
      <c r="X25" s="17">
        <v>2998000</v>
      </c>
      <c r="Y25" s="17">
        <v>3495000</v>
      </c>
      <c r="Z25" s="17">
        <v>3554000</v>
      </c>
      <c r="AA25" s="18">
        <v>3332000</v>
      </c>
      <c r="AC25" s="15" t="s">
        <v>12</v>
      </c>
      <c r="AD25" s="16">
        <v>3441000</v>
      </c>
      <c r="AE25" s="17">
        <v>3603000</v>
      </c>
      <c r="AF25" s="17">
        <v>3189000</v>
      </c>
      <c r="AG25" s="17">
        <v>3465000</v>
      </c>
      <c r="AH25" s="17">
        <v>3570000</v>
      </c>
      <c r="AI25" s="17">
        <v>3534000</v>
      </c>
      <c r="AJ25" s="17">
        <v>3714000</v>
      </c>
      <c r="AK25" s="17">
        <v>3383000</v>
      </c>
      <c r="AL25" s="17">
        <v>3472000</v>
      </c>
      <c r="AM25" s="17">
        <v>3893000</v>
      </c>
      <c r="AN25" s="17">
        <v>3689000</v>
      </c>
      <c r="AO25" s="18">
        <v>3637000</v>
      </c>
      <c r="AQ25" s="15" t="s">
        <v>12</v>
      </c>
      <c r="AR25" s="16">
        <v>3565000</v>
      </c>
      <c r="AS25" s="17">
        <v>3200000</v>
      </c>
      <c r="AT25" s="17">
        <v>3460000</v>
      </c>
      <c r="AU25" s="17">
        <v>3012000</v>
      </c>
      <c r="AV25" s="17">
        <v>3710000</v>
      </c>
      <c r="AW25" s="17">
        <v>3628000</v>
      </c>
      <c r="AX25" s="17">
        <v>3774000</v>
      </c>
      <c r="AY25" s="17">
        <v>3557000</v>
      </c>
      <c r="AZ25" s="17">
        <v>3793000</v>
      </c>
      <c r="BA25" s="17">
        <v>3718000</v>
      </c>
      <c r="BB25" s="17">
        <v>4146000</v>
      </c>
      <c r="BC25" s="18">
        <v>3502000</v>
      </c>
      <c r="BE25" s="15" t="s">
        <v>12</v>
      </c>
      <c r="BF25" s="16">
        <v>3776000</v>
      </c>
      <c r="BG25" s="17">
        <v>3728000</v>
      </c>
      <c r="BH25" s="17">
        <v>3643000</v>
      </c>
      <c r="BI25" s="17">
        <v>3639000</v>
      </c>
      <c r="BJ25" s="17">
        <v>3743000</v>
      </c>
      <c r="BK25" s="17">
        <v>3428000</v>
      </c>
      <c r="BL25" s="17">
        <v>3370000</v>
      </c>
      <c r="BM25" s="17">
        <v>3264000</v>
      </c>
      <c r="BN25" s="17">
        <v>3402000</v>
      </c>
      <c r="BO25" s="17">
        <v>4064000</v>
      </c>
      <c r="BP25" s="17">
        <v>3561000</v>
      </c>
      <c r="BQ25" s="18">
        <v>3400000</v>
      </c>
      <c r="BS25" s="15" t="s">
        <v>12</v>
      </c>
      <c r="BT25" s="16">
        <v>4309000</v>
      </c>
      <c r="BU25" s="17">
        <v>3849000</v>
      </c>
      <c r="BV25" s="17">
        <v>3718000</v>
      </c>
      <c r="BW25" s="17">
        <v>5566000</v>
      </c>
      <c r="BX25" s="17">
        <v>5461000</v>
      </c>
      <c r="BY25" s="17">
        <v>4676000</v>
      </c>
      <c r="BZ25" s="17">
        <v>4873000</v>
      </c>
      <c r="CA25" s="17">
        <v>5370000</v>
      </c>
      <c r="CB25" s="17">
        <v>3953000</v>
      </c>
      <c r="CC25" s="17">
        <v>5591000</v>
      </c>
      <c r="CD25" s="17">
        <v>4854000</v>
      </c>
      <c r="CE25" s="18">
        <v>5406000</v>
      </c>
      <c r="CG25" s="15"/>
      <c r="CH25" s="16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8"/>
    </row>
    <row r="26" spans="1:111" x14ac:dyDescent="0.2">
      <c r="A26" s="15" t="s">
        <v>13</v>
      </c>
      <c r="B26" s="19">
        <v>4091000</v>
      </c>
      <c r="C26" s="20">
        <v>3078000</v>
      </c>
      <c r="D26" s="20">
        <v>3522000</v>
      </c>
      <c r="E26" s="20">
        <v>3479000</v>
      </c>
      <c r="F26" s="20">
        <v>3489000</v>
      </c>
      <c r="G26" s="20">
        <v>3591000</v>
      </c>
      <c r="H26" s="20">
        <v>3755000</v>
      </c>
      <c r="I26" s="20">
        <v>3943000</v>
      </c>
      <c r="J26" s="20">
        <v>4366000</v>
      </c>
      <c r="K26" s="20">
        <v>3682000</v>
      </c>
      <c r="L26" s="20">
        <v>3566000</v>
      </c>
      <c r="M26" s="21">
        <v>3744000</v>
      </c>
      <c r="O26" s="15" t="s">
        <v>13</v>
      </c>
      <c r="P26" s="19">
        <v>3787000</v>
      </c>
      <c r="Q26" s="20">
        <v>4022000</v>
      </c>
      <c r="R26" s="20">
        <v>3904000</v>
      </c>
      <c r="S26" s="20">
        <v>3952000</v>
      </c>
      <c r="T26" s="20">
        <v>4105000</v>
      </c>
      <c r="U26" s="20">
        <v>4149000</v>
      </c>
      <c r="V26" s="20">
        <v>3050000</v>
      </c>
      <c r="W26" s="20">
        <v>2994000</v>
      </c>
      <c r="X26" s="20">
        <v>2718000</v>
      </c>
      <c r="Y26" s="20">
        <v>3402000</v>
      </c>
      <c r="Z26" s="20">
        <v>3204000</v>
      </c>
      <c r="AA26" s="21">
        <v>3691000</v>
      </c>
      <c r="AC26" s="15" t="s">
        <v>13</v>
      </c>
      <c r="AD26" s="19">
        <v>3620000</v>
      </c>
      <c r="AE26" s="20">
        <v>3559000</v>
      </c>
      <c r="AF26" s="20">
        <v>3438000</v>
      </c>
      <c r="AG26" s="20">
        <v>3697000</v>
      </c>
      <c r="AH26" s="20">
        <v>3868000</v>
      </c>
      <c r="AI26" s="20">
        <v>3956000</v>
      </c>
      <c r="AJ26" s="20">
        <v>4147000</v>
      </c>
      <c r="AK26" s="20">
        <v>4058000</v>
      </c>
      <c r="AL26" s="20">
        <v>3863000</v>
      </c>
      <c r="AM26" s="20">
        <v>4426000</v>
      </c>
      <c r="AN26" s="20">
        <v>3973000</v>
      </c>
      <c r="AO26" s="21">
        <v>4221000</v>
      </c>
      <c r="AQ26" s="15" t="s">
        <v>13</v>
      </c>
      <c r="AR26" s="19">
        <v>3934000</v>
      </c>
      <c r="AS26" s="20">
        <v>3539000</v>
      </c>
      <c r="AT26" s="20">
        <v>3546000</v>
      </c>
      <c r="AU26" s="20">
        <v>3785000</v>
      </c>
      <c r="AV26" s="20">
        <v>4044000</v>
      </c>
      <c r="AW26" s="20">
        <v>4026000</v>
      </c>
      <c r="AX26" s="20">
        <v>4285000</v>
      </c>
      <c r="AY26" s="20">
        <v>4242000</v>
      </c>
      <c r="AZ26" s="20">
        <v>4156000</v>
      </c>
      <c r="BA26" s="20">
        <v>4001000</v>
      </c>
      <c r="BB26" s="20">
        <v>3838000</v>
      </c>
      <c r="BC26" s="21">
        <v>4267000</v>
      </c>
      <c r="BE26" s="15" t="s">
        <v>13</v>
      </c>
      <c r="BF26" s="19">
        <v>4165000</v>
      </c>
      <c r="BG26" s="20">
        <v>3659000</v>
      </c>
      <c r="BH26" s="20">
        <v>3853000</v>
      </c>
      <c r="BI26" s="20">
        <v>3604000</v>
      </c>
      <c r="BJ26" s="20">
        <v>3596000</v>
      </c>
      <c r="BK26" s="20">
        <v>3478000</v>
      </c>
      <c r="BL26" s="20">
        <v>2999000</v>
      </c>
      <c r="BM26" s="20">
        <v>3173000</v>
      </c>
      <c r="BN26" s="20">
        <v>3109000</v>
      </c>
      <c r="BO26" s="20">
        <v>3088000</v>
      </c>
      <c r="BP26" s="20">
        <v>3066000</v>
      </c>
      <c r="BQ26" s="21">
        <v>2784000</v>
      </c>
      <c r="BS26" s="15" t="s">
        <v>13</v>
      </c>
      <c r="BT26" s="19">
        <v>3517000</v>
      </c>
      <c r="BU26" s="20">
        <v>5654000</v>
      </c>
      <c r="BV26" s="20">
        <v>4057000</v>
      </c>
      <c r="BW26" s="20">
        <v>5272000</v>
      </c>
      <c r="BX26" s="20">
        <v>4951000</v>
      </c>
      <c r="BY26" s="20">
        <v>3472000</v>
      </c>
      <c r="BZ26" s="20">
        <v>3734000</v>
      </c>
      <c r="CA26" s="20">
        <v>3798000</v>
      </c>
      <c r="CB26" s="20">
        <v>3857000</v>
      </c>
      <c r="CC26" s="20">
        <v>3893000</v>
      </c>
      <c r="CD26" s="20">
        <v>3920000</v>
      </c>
      <c r="CE26" s="21">
        <v>3879000</v>
      </c>
      <c r="CG26" s="15"/>
      <c r="CH26" s="19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1"/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workbookViewId="0">
      <selection activeCell="B1" sqref="B1:B1048576"/>
    </sheetView>
  </sheetViews>
  <sheetFormatPr baseColWidth="10" defaultColWidth="8.83203125" defaultRowHeight="15" x14ac:dyDescent="0.2"/>
  <cols>
    <col min="3" max="4" width="10.5" style="83" bestFit="1" customWidth="1"/>
    <col min="5" max="5" width="10.5" style="88" bestFit="1" customWidth="1"/>
    <col min="6" max="6" width="9" style="22" bestFit="1" customWidth="1"/>
    <col min="7" max="7" width="9" style="88" bestFit="1" customWidth="1"/>
    <col min="8" max="8" width="8.83203125" style="23"/>
    <col min="9" max="9" width="8.5" style="23" bestFit="1" customWidth="1"/>
    <col min="10" max="10" width="8.83203125" style="37"/>
    <col min="11" max="11" width="8.83203125" style="23"/>
    <col min="12" max="12" width="8.83203125" style="37"/>
    <col min="13" max="14" width="8.83203125" style="30"/>
    <col min="15" max="15" width="8.83203125" style="39"/>
    <col min="16" max="16" width="8.83203125" style="30"/>
    <col min="17" max="17" width="8.83203125" style="39"/>
    <col min="18" max="18" width="9.5" style="107" bestFit="1" customWidth="1"/>
    <col min="19" max="19" width="8.83203125" style="52"/>
    <col min="20" max="20" width="8.83203125" style="53"/>
    <col min="21" max="21" width="8.83203125" style="54"/>
    <col min="22" max="22" width="8.83203125" style="53"/>
  </cols>
  <sheetData>
    <row r="1" spans="1:22" x14ac:dyDescent="0.2">
      <c r="C1" s="84"/>
      <c r="D1" s="84"/>
      <c r="E1" s="85"/>
      <c r="F1" s="27"/>
      <c r="G1" s="85"/>
      <c r="H1" s="28" t="s">
        <v>34</v>
      </c>
      <c r="I1" s="121">
        <f>F4</f>
        <v>22678</v>
      </c>
      <c r="J1" s="48"/>
      <c r="K1" s="28"/>
      <c r="L1" s="33"/>
      <c r="M1" s="30" t="s">
        <v>55</v>
      </c>
      <c r="N1" s="121">
        <f>F12</f>
        <v>119755.66666666667</v>
      </c>
      <c r="O1" s="125"/>
    </row>
    <row r="2" spans="1:22" x14ac:dyDescent="0.2">
      <c r="C2" s="174" t="s">
        <v>38</v>
      </c>
      <c r="D2" s="174"/>
      <c r="E2" s="175"/>
      <c r="F2" s="27"/>
      <c r="G2" s="85"/>
      <c r="H2" s="168" t="s">
        <v>57</v>
      </c>
      <c r="I2" s="169"/>
      <c r="J2" s="170"/>
      <c r="K2" s="32"/>
      <c r="L2" s="38"/>
      <c r="M2" s="171" t="s">
        <v>58</v>
      </c>
      <c r="N2" s="172"/>
      <c r="O2" s="173"/>
      <c r="R2" s="176" t="s">
        <v>50</v>
      </c>
      <c r="S2" s="177"/>
      <c r="T2" s="178"/>
    </row>
    <row r="3" spans="1:22" s="10" customFormat="1" x14ac:dyDescent="0.2">
      <c r="C3" s="86" t="s">
        <v>31</v>
      </c>
      <c r="D3" s="86" t="s">
        <v>32</v>
      </c>
      <c r="E3" s="87" t="s">
        <v>33</v>
      </c>
      <c r="F3" s="29" t="s">
        <v>35</v>
      </c>
      <c r="G3" s="87" t="s">
        <v>36</v>
      </c>
      <c r="H3" s="26" t="s">
        <v>31</v>
      </c>
      <c r="I3" s="26" t="s">
        <v>32</v>
      </c>
      <c r="J3" s="34" t="s">
        <v>33</v>
      </c>
      <c r="K3" s="26" t="s">
        <v>35</v>
      </c>
      <c r="L3" s="34" t="s">
        <v>36</v>
      </c>
      <c r="M3" s="50" t="s">
        <v>31</v>
      </c>
      <c r="N3" s="31" t="s">
        <v>32</v>
      </c>
      <c r="O3" s="40" t="s">
        <v>33</v>
      </c>
      <c r="P3" s="31" t="s">
        <v>35</v>
      </c>
      <c r="Q3" s="40" t="s">
        <v>36</v>
      </c>
      <c r="R3" s="104" t="s">
        <v>31</v>
      </c>
      <c r="S3" s="104" t="s">
        <v>32</v>
      </c>
      <c r="T3" s="105" t="s">
        <v>33</v>
      </c>
      <c r="U3" s="104" t="s">
        <v>35</v>
      </c>
      <c r="V3" s="105" t="s">
        <v>36</v>
      </c>
    </row>
    <row r="4" spans="1:22" x14ac:dyDescent="0.2">
      <c r="A4">
        <f>Setup!B11</f>
        <v>1.0000000000000001E-5</v>
      </c>
      <c r="B4" t="str">
        <f>Setup!C11</f>
        <v>VEH</v>
      </c>
      <c r="C4" s="114">
        <f>'enter luc data here'!B19</f>
        <v>21423</v>
      </c>
      <c r="D4" s="114">
        <f>'enter luc data here'!C19</f>
        <v>22319</v>
      </c>
      <c r="E4" s="117">
        <f>'enter luc data here'!D19</f>
        <v>24292</v>
      </c>
      <c r="F4" s="114">
        <f>AVERAGE(C4:E4)</f>
        <v>22678</v>
      </c>
      <c r="G4" s="118">
        <f>STDEV(C4:E4)/SQRT(3)</f>
        <v>847.43750998721634</v>
      </c>
      <c r="H4" s="24">
        <f>C4/$I$1</f>
        <v>0.94466002292971163</v>
      </c>
      <c r="I4" s="24">
        <f t="shared" ref="I4:J4" si="0">D4/$I$1</f>
        <v>0.98416967986594939</v>
      </c>
      <c r="J4" s="35">
        <f t="shared" si="0"/>
        <v>1.0711702972043391</v>
      </c>
      <c r="K4" s="24">
        <f>AVERAGE(H4:J4)</f>
        <v>1</v>
      </c>
      <c r="L4" s="75">
        <f>STDEV(H4:J4)/SQRT(3)</f>
        <v>3.7368264837605476E-2</v>
      </c>
      <c r="M4" s="49"/>
      <c r="N4" s="49"/>
      <c r="O4" s="42"/>
      <c r="P4" s="41"/>
      <c r="Q4" s="42"/>
      <c r="R4" s="107">
        <f>'enter cell titer glow data here'!B19</f>
        <v>4189000</v>
      </c>
      <c r="S4" s="52">
        <f>'enter cell titer glow data here'!C19</f>
        <v>4192000</v>
      </c>
      <c r="T4" s="57">
        <f>'enter cell titer glow data here'!D19</f>
        <v>3644000</v>
      </c>
      <c r="U4" s="64">
        <f>AVERAGE(R4:T4)</f>
        <v>4008333.3333333335</v>
      </c>
      <c r="V4" s="65">
        <f>STDEV(R4:T4)/SQRT(3)</f>
        <v>182168.72520947293</v>
      </c>
    </row>
    <row r="5" spans="1:22" x14ac:dyDescent="0.2">
      <c r="A5">
        <f>Setup!B12</f>
        <v>1E-4</v>
      </c>
      <c r="B5" t="str">
        <f>Setup!C12</f>
        <v>T</v>
      </c>
      <c r="C5" s="114">
        <f>'enter luc data here'!B20</f>
        <v>19964</v>
      </c>
      <c r="D5" s="114">
        <f>'enter luc data here'!C20</f>
        <v>17326</v>
      </c>
      <c r="E5" s="118">
        <f>'enter luc data here'!D20</f>
        <v>16661</v>
      </c>
      <c r="F5" s="114">
        <f t="shared" ref="F5:F68" si="1">AVERAGE(C5:E5)</f>
        <v>17983.666666666668</v>
      </c>
      <c r="G5" s="118">
        <f t="shared" ref="G5:G68" si="2">STDEV(C5:E5)/SQRT(3)</f>
        <v>1008.6040407965413</v>
      </c>
      <c r="H5" s="24">
        <f t="shared" ref="H5:H29" si="3">C5/$I$1</f>
        <v>0.88032454361054768</v>
      </c>
      <c r="I5" s="24">
        <f t="shared" ref="I5:I29" si="4">D5/$I$1</f>
        <v>0.76400035276479406</v>
      </c>
      <c r="J5" s="35">
        <f t="shared" ref="J5:J29" si="5">E5/$I$1</f>
        <v>0.73467677925743013</v>
      </c>
      <c r="K5" s="24">
        <f t="shared" ref="K5:K29" si="6">AVERAGE(H5:J5)</f>
        <v>0.79300055854425722</v>
      </c>
      <c r="L5" s="35">
        <f t="shared" ref="L5:L29" si="7">STDEV(H5:J5)/SQRT(3)</f>
        <v>4.447499959416798E-2</v>
      </c>
      <c r="M5" s="49"/>
      <c r="N5" s="49"/>
      <c r="O5" s="42"/>
      <c r="P5" s="41"/>
      <c r="Q5" s="42"/>
      <c r="R5" s="107">
        <f>'enter cell titer glow data here'!B20</f>
        <v>3733000</v>
      </c>
      <c r="S5" s="52">
        <f>'enter cell titer glow data here'!C20</f>
        <v>3683000</v>
      </c>
      <c r="T5" s="53">
        <f>'enter cell titer glow data here'!D20</f>
        <v>3698000</v>
      </c>
      <c r="U5" s="64">
        <f t="shared" ref="U5:U11" si="8">AVERAGE(R5:T5)</f>
        <v>3704666.6666666665</v>
      </c>
      <c r="V5" s="65">
        <f t="shared" ref="V5:V11" si="9">STDEV(R5:T5)/SQRT(3)</f>
        <v>14813.657362192649</v>
      </c>
    </row>
    <row r="6" spans="1:22" x14ac:dyDescent="0.2">
      <c r="A6">
        <f>Setup!B13</f>
        <v>1E-3</v>
      </c>
      <c r="B6" t="str">
        <f>Setup!C13</f>
        <v>T</v>
      </c>
      <c r="C6" s="114">
        <f>'enter luc data here'!B21</f>
        <v>20800</v>
      </c>
      <c r="D6" s="114">
        <f>'enter luc data here'!C21</f>
        <v>19005</v>
      </c>
      <c r="E6" s="118">
        <f>'enter luc data here'!D21</f>
        <v>11037</v>
      </c>
      <c r="F6" s="114">
        <f t="shared" si="1"/>
        <v>16947.333333333332</v>
      </c>
      <c r="G6" s="118">
        <f t="shared" si="2"/>
        <v>3000.252007933851</v>
      </c>
      <c r="H6" s="24">
        <f t="shared" si="3"/>
        <v>0.91718846459123382</v>
      </c>
      <c r="I6" s="24">
        <f t="shared" si="4"/>
        <v>0.83803686392098065</v>
      </c>
      <c r="J6" s="35">
        <f t="shared" si="5"/>
        <v>0.48668312902372346</v>
      </c>
      <c r="K6" s="24">
        <f t="shared" si="6"/>
        <v>0.74730281917864605</v>
      </c>
      <c r="L6" s="35">
        <f t="shared" si="7"/>
        <v>0.13229791021844278</v>
      </c>
      <c r="M6" s="49"/>
      <c r="N6" s="49"/>
      <c r="O6" s="42"/>
      <c r="P6" s="41"/>
      <c r="Q6" s="42"/>
      <c r="R6" s="107">
        <f>'enter cell titer glow data here'!B21</f>
        <v>4367000</v>
      </c>
      <c r="S6" s="52">
        <f>'enter cell titer glow data here'!C21</f>
        <v>3795000</v>
      </c>
      <c r="T6" s="53">
        <f>'enter cell titer glow data here'!D21</f>
        <v>4498000</v>
      </c>
      <c r="U6" s="64">
        <f t="shared" si="8"/>
        <v>4220000</v>
      </c>
      <c r="V6" s="65">
        <f t="shared" si="9"/>
        <v>215838.67432259061</v>
      </c>
    </row>
    <row r="7" spans="1:22" x14ac:dyDescent="0.2">
      <c r="A7">
        <f>Setup!B14</f>
        <v>0.01</v>
      </c>
      <c r="B7" t="str">
        <f>Setup!C14</f>
        <v>T</v>
      </c>
      <c r="C7" s="114">
        <f>'enter luc data here'!B22</f>
        <v>36383</v>
      </c>
      <c r="D7" s="114">
        <f>'enter luc data here'!C22</f>
        <v>33128</v>
      </c>
      <c r="E7" s="118">
        <f>'enter luc data here'!D22</f>
        <v>25263</v>
      </c>
      <c r="F7" s="114">
        <f t="shared" si="1"/>
        <v>31591.333333333332</v>
      </c>
      <c r="G7" s="118">
        <f t="shared" si="2"/>
        <v>3300.7377121553327</v>
      </c>
      <c r="H7" s="24">
        <f t="shared" si="3"/>
        <v>1.6043301878472529</v>
      </c>
      <c r="I7" s="24">
        <f t="shared" si="4"/>
        <v>1.4607990122585766</v>
      </c>
      <c r="J7" s="35">
        <f t="shared" si="5"/>
        <v>1.1139871240850163</v>
      </c>
      <c r="K7" s="24">
        <f t="shared" si="6"/>
        <v>1.3930387747302817</v>
      </c>
      <c r="L7" s="35">
        <f t="shared" si="7"/>
        <v>0.14554800741491053</v>
      </c>
      <c r="M7" s="49"/>
      <c r="N7" s="49"/>
      <c r="O7" s="42"/>
      <c r="P7" s="41"/>
      <c r="Q7" s="42"/>
      <c r="R7" s="107">
        <f>'enter cell titer glow data here'!B22</f>
        <v>3698000</v>
      </c>
      <c r="S7" s="52">
        <f>'enter cell titer glow data here'!C22</f>
        <v>4004000</v>
      </c>
      <c r="T7" s="53">
        <f>'enter cell titer glow data here'!D22</f>
        <v>3796000</v>
      </c>
      <c r="U7" s="64">
        <f t="shared" si="8"/>
        <v>3832666.6666666665</v>
      </c>
      <c r="V7" s="65">
        <f t="shared" si="9"/>
        <v>90217.02229131214</v>
      </c>
    </row>
    <row r="8" spans="1:22" x14ac:dyDescent="0.2">
      <c r="A8">
        <f>Setup!B15</f>
        <v>0.1</v>
      </c>
      <c r="B8" t="str">
        <f>Setup!C15</f>
        <v>T</v>
      </c>
      <c r="C8" s="114">
        <f>'enter luc data here'!B23</f>
        <v>107111</v>
      </c>
      <c r="D8" s="114">
        <f>'enter luc data here'!C23</f>
        <v>81350</v>
      </c>
      <c r="E8" s="118">
        <f>'enter luc data here'!D23</f>
        <v>84656</v>
      </c>
      <c r="F8" s="114">
        <f t="shared" si="1"/>
        <v>91039</v>
      </c>
      <c r="G8" s="118">
        <f t="shared" si="2"/>
        <v>8092.4717484832781</v>
      </c>
      <c r="H8" s="24">
        <f t="shared" si="3"/>
        <v>4.7231237322515209</v>
      </c>
      <c r="I8" s="24">
        <f t="shared" si="4"/>
        <v>3.5871769997354264</v>
      </c>
      <c r="J8" s="35">
        <f t="shared" si="5"/>
        <v>3.7329570508863217</v>
      </c>
      <c r="K8" s="24">
        <f t="shared" si="6"/>
        <v>4.014419260957756</v>
      </c>
      <c r="L8" s="35">
        <f t="shared" si="7"/>
        <v>0.3568423912374668</v>
      </c>
      <c r="M8" s="49"/>
      <c r="N8" s="49"/>
      <c r="O8" s="42"/>
      <c r="P8" s="41"/>
      <c r="Q8" s="42"/>
      <c r="R8" s="107">
        <f>'enter cell titer glow data here'!B23</f>
        <v>3950000</v>
      </c>
      <c r="S8" s="52">
        <f>'enter cell titer glow data here'!C23</f>
        <v>3623000</v>
      </c>
      <c r="T8" s="53">
        <f>'enter cell titer glow data here'!D23</f>
        <v>4577000</v>
      </c>
      <c r="U8" s="64">
        <f t="shared" si="8"/>
        <v>4050000</v>
      </c>
      <c r="V8" s="65">
        <f t="shared" si="9"/>
        <v>279898.19577839371</v>
      </c>
    </row>
    <row r="9" spans="1:22" x14ac:dyDescent="0.2">
      <c r="A9">
        <f>Setup!B16</f>
        <v>1</v>
      </c>
      <c r="B9" t="str">
        <f>Setup!C16</f>
        <v>T</v>
      </c>
      <c r="C9" s="114">
        <f>'enter luc data here'!B24</f>
        <v>138319</v>
      </c>
      <c r="D9" s="114">
        <f>'enter luc data here'!C24</f>
        <v>116317</v>
      </c>
      <c r="E9" s="118">
        <f>'enter luc data here'!D24</f>
        <v>126744</v>
      </c>
      <c r="F9" s="114">
        <f t="shared" si="1"/>
        <v>127126.66666666667</v>
      </c>
      <c r="G9" s="118">
        <f t="shared" si="2"/>
        <v>6354.3115633752532</v>
      </c>
      <c r="H9" s="24">
        <f t="shared" si="3"/>
        <v>6.0992591939324452</v>
      </c>
      <c r="I9" s="24">
        <f t="shared" si="4"/>
        <v>5.1290678190316603</v>
      </c>
      <c r="J9" s="35">
        <f t="shared" si="5"/>
        <v>5.588852632507276</v>
      </c>
      <c r="K9" s="24">
        <f t="shared" si="6"/>
        <v>5.6057265484904599</v>
      </c>
      <c r="L9" s="35">
        <f t="shared" si="7"/>
        <v>0.28019717626665724</v>
      </c>
      <c r="M9" s="49"/>
      <c r="N9" s="49"/>
      <c r="O9" s="42"/>
      <c r="P9" s="41"/>
      <c r="Q9" s="42"/>
      <c r="R9" s="107">
        <f>'enter cell titer glow data here'!B24</f>
        <v>4367000</v>
      </c>
      <c r="S9" s="52">
        <f>'enter cell titer glow data here'!C24</f>
        <v>3499000</v>
      </c>
      <c r="T9" s="53">
        <f>'enter cell titer glow data here'!D24</f>
        <v>3985000</v>
      </c>
      <c r="U9" s="64">
        <f t="shared" si="8"/>
        <v>3950333.3333333335</v>
      </c>
      <c r="V9" s="65">
        <f t="shared" si="9"/>
        <v>251168.82325992966</v>
      </c>
    </row>
    <row r="10" spans="1:22" x14ac:dyDescent="0.2">
      <c r="A10">
        <f>Setup!B17</f>
        <v>10</v>
      </c>
      <c r="B10" t="str">
        <f>Setup!C17</f>
        <v>T</v>
      </c>
      <c r="C10" s="114">
        <f>'enter luc data here'!B25</f>
        <v>140874</v>
      </c>
      <c r="D10" s="114">
        <f>'enter luc data here'!C25</f>
        <v>136513</v>
      </c>
      <c r="E10" s="118">
        <f>'enter luc data here'!D25</f>
        <v>110403</v>
      </c>
      <c r="F10" s="114">
        <f t="shared" si="1"/>
        <v>129263.33333333333</v>
      </c>
      <c r="G10" s="118">
        <f t="shared" si="2"/>
        <v>9513.8269610311927</v>
      </c>
      <c r="H10" s="24">
        <f t="shared" si="3"/>
        <v>6.211923450039686</v>
      </c>
      <c r="I10" s="24">
        <f t="shared" si="4"/>
        <v>6.0196225416703415</v>
      </c>
      <c r="J10" s="35">
        <f t="shared" si="5"/>
        <v>4.8682864450127878</v>
      </c>
      <c r="K10" s="24">
        <f t="shared" si="6"/>
        <v>5.6999441455742721</v>
      </c>
      <c r="L10" s="35">
        <f t="shared" si="7"/>
        <v>0.41951790109494613</v>
      </c>
      <c r="M10" s="49"/>
      <c r="N10" s="49"/>
      <c r="O10" s="42"/>
      <c r="P10" s="41"/>
      <c r="Q10" s="42"/>
      <c r="R10" s="107">
        <f>'enter cell titer glow data here'!B25</f>
        <v>3786000</v>
      </c>
      <c r="S10" s="52">
        <f>'enter cell titer glow data here'!C25</f>
        <v>3324000</v>
      </c>
      <c r="T10" s="53">
        <f>'enter cell titer glow data here'!D25</f>
        <v>3548000</v>
      </c>
      <c r="U10" s="64">
        <f t="shared" si="8"/>
        <v>3552666.6666666665</v>
      </c>
      <c r="V10" s="65">
        <f t="shared" si="9"/>
        <v>133388.32199426022</v>
      </c>
    </row>
    <row r="11" spans="1:22" s="10" customFormat="1" x14ac:dyDescent="0.2">
      <c r="A11" s="10">
        <f>Setup!B18</f>
        <v>100</v>
      </c>
      <c r="B11" s="10" t="str">
        <f>Setup!C18</f>
        <v>T</v>
      </c>
      <c r="C11" s="115">
        <f>'enter luc data here'!B26</f>
        <v>152695</v>
      </c>
      <c r="D11" s="115">
        <f>'enter luc data here'!C26</f>
        <v>131913</v>
      </c>
      <c r="E11" s="119">
        <f>'enter luc data here'!D26</f>
        <v>111163</v>
      </c>
      <c r="F11" s="115">
        <f t="shared" si="1"/>
        <v>131923.66666666666</v>
      </c>
      <c r="G11" s="119">
        <f t="shared" si="2"/>
        <v>11989.256876238996</v>
      </c>
      <c r="H11" s="51">
        <f t="shared" si="3"/>
        <v>6.7331775288826172</v>
      </c>
      <c r="I11" s="25">
        <f t="shared" si="4"/>
        <v>5.8167827850780496</v>
      </c>
      <c r="J11" s="36">
        <f t="shared" si="5"/>
        <v>4.9017991004497752</v>
      </c>
      <c r="K11" s="25">
        <f t="shared" si="6"/>
        <v>5.817253138136814</v>
      </c>
      <c r="L11" s="36">
        <f t="shared" si="7"/>
        <v>0.52867346663017201</v>
      </c>
      <c r="M11" s="43"/>
      <c r="N11" s="43"/>
      <c r="O11" s="44"/>
      <c r="P11" s="43"/>
      <c r="Q11" s="44"/>
      <c r="R11" s="108">
        <f>'enter cell titer glow data here'!B26</f>
        <v>4091000</v>
      </c>
      <c r="S11" s="55">
        <f>'enter cell titer glow data here'!C26</f>
        <v>3078000</v>
      </c>
      <c r="T11" s="56">
        <f>'enter cell titer glow data here'!D26</f>
        <v>3522000</v>
      </c>
      <c r="U11" s="67">
        <f t="shared" si="8"/>
        <v>3563666.6666666665</v>
      </c>
      <c r="V11" s="68">
        <f t="shared" si="9"/>
        <v>293169.08280224691</v>
      </c>
    </row>
    <row r="12" spans="1:22" x14ac:dyDescent="0.2">
      <c r="A12">
        <f>Setup!D11</f>
        <v>1</v>
      </c>
      <c r="B12" t="str">
        <f>Setup!E11</f>
        <v>1 T</v>
      </c>
      <c r="C12" s="114">
        <f>'enter luc data here'!E19</f>
        <v>133798</v>
      </c>
      <c r="D12" s="114">
        <f>'enter luc data here'!F19</f>
        <v>114389</v>
      </c>
      <c r="E12" s="118">
        <f>'enter luc data here'!G19</f>
        <v>111080</v>
      </c>
      <c r="F12" s="114">
        <f t="shared" si="1"/>
        <v>119755.66666666667</v>
      </c>
      <c r="G12" s="118">
        <f t="shared" si="2"/>
        <v>7085.8477341184171</v>
      </c>
      <c r="H12" s="24">
        <f t="shared" si="3"/>
        <v>5.89990298968163</v>
      </c>
      <c r="I12" s="24">
        <f t="shared" si="4"/>
        <v>5.0440515036599347</v>
      </c>
      <c r="J12" s="35">
        <f t="shared" si="5"/>
        <v>4.8981391657112621</v>
      </c>
      <c r="K12" s="24">
        <f t="shared" si="6"/>
        <v>5.2806978863509419</v>
      </c>
      <c r="L12" s="35">
        <f t="shared" si="7"/>
        <v>0.3124547020953532</v>
      </c>
      <c r="M12" s="122">
        <f>(C12-$I$1)/($N$1-$I$1)</f>
        <v>1.1446505032053373</v>
      </c>
      <c r="N12" s="123">
        <f t="shared" ref="N12:O12" si="10">(D12-$I$1)/($N$1-$I$1)</f>
        <v>0.94471780327092048</v>
      </c>
      <c r="O12" s="124">
        <f t="shared" si="10"/>
        <v>0.91063169352374207</v>
      </c>
      <c r="P12" s="41">
        <f>AVERAGE(M12:O12)</f>
        <v>1</v>
      </c>
      <c r="Q12" s="42">
        <f>STDEV(M12:O12)/SQRT(3)</f>
        <v>7.2991533247795129E-2</v>
      </c>
      <c r="R12" s="107">
        <f>'enter cell titer glow data here'!E19</f>
        <v>4297000</v>
      </c>
      <c r="S12" s="52">
        <f>'enter cell titer glow data here'!F19</f>
        <v>4513000</v>
      </c>
      <c r="T12" s="53">
        <f>'enter cell titer glow data here'!G19</f>
        <v>3804000</v>
      </c>
      <c r="U12" s="69">
        <f t="shared" ref="U12:U51" si="11">AVERAGE(R12:T12)</f>
        <v>4204666.666666667</v>
      </c>
      <c r="V12" s="70">
        <f t="shared" ref="V12:V51" si="12">STDEV(R12:T12)/SQRT(3)</f>
        <v>209812.87959618791</v>
      </c>
    </row>
    <row r="13" spans="1:22" x14ac:dyDescent="0.2">
      <c r="A13">
        <f>Setup!D12</f>
        <v>10</v>
      </c>
      <c r="B13" t="str">
        <f>Setup!E12</f>
        <v>Flut + 1 T</v>
      </c>
      <c r="C13" s="114">
        <f>'enter luc data here'!E20</f>
        <v>87535</v>
      </c>
      <c r="D13" s="114">
        <f>'enter luc data here'!F20</f>
        <v>96502</v>
      </c>
      <c r="E13" s="118">
        <f>'enter luc data here'!G20</f>
        <v>82607</v>
      </c>
      <c r="F13" s="114">
        <f t="shared" si="1"/>
        <v>88881.333333333328</v>
      </c>
      <c r="G13" s="118">
        <f t="shared" si="2"/>
        <v>4067.2356022788308</v>
      </c>
      <c r="H13" s="24">
        <f t="shared" si="3"/>
        <v>3.8599082811535408</v>
      </c>
      <c r="I13" s="24">
        <f t="shared" si="4"/>
        <v>4.2553135197107332</v>
      </c>
      <c r="J13" s="35">
        <f t="shared" si="5"/>
        <v>3.6426051680042333</v>
      </c>
      <c r="K13" s="24">
        <f t="shared" si="6"/>
        <v>3.9192756562895021</v>
      </c>
      <c r="L13" s="35">
        <f t="shared" si="7"/>
        <v>0.17934719121081372</v>
      </c>
      <c r="M13" s="49">
        <f t="shared" ref="M13:M76" si="13">(C13-$I$1)/($N$1-$I$1)</f>
        <v>0.66809393166296394</v>
      </c>
      <c r="N13" s="49">
        <f t="shared" ref="N13:N76" si="14">(D13-$I$1)/($N$1-$I$1)</f>
        <v>0.7604632716759433</v>
      </c>
      <c r="O13" s="42">
        <f t="shared" ref="O13:O76" si="15">(E13-$I$1)/($N$1-$I$1)</f>
        <v>0.61733045362304406</v>
      </c>
      <c r="P13" s="41">
        <f t="shared" ref="P13:P76" si="16">AVERAGE(M13:O13)</f>
        <v>0.68196255232065039</v>
      </c>
      <c r="Q13" s="42">
        <f t="shared" ref="Q13:Q76" si="17">STDEV(M13:O13)/SQRT(3)</f>
        <v>4.189671777180641E-2</v>
      </c>
      <c r="R13" s="107">
        <f>'enter cell titer glow data here'!E20</f>
        <v>3738000</v>
      </c>
      <c r="S13" s="52">
        <f>'enter cell titer glow data here'!F20</f>
        <v>3803000</v>
      </c>
      <c r="T13" s="53">
        <f>'enter cell titer glow data here'!G20</f>
        <v>3236000</v>
      </c>
      <c r="U13" s="69">
        <f t="shared" si="11"/>
        <v>3592333.3333333335</v>
      </c>
      <c r="V13" s="70">
        <f t="shared" si="12"/>
        <v>179152.01490478538</v>
      </c>
    </row>
    <row r="14" spans="1:22" x14ac:dyDescent="0.2">
      <c r="A14">
        <f>Setup!D13</f>
        <v>30</v>
      </c>
      <c r="B14" t="str">
        <f>Setup!E13</f>
        <v>Flut + 1 T</v>
      </c>
      <c r="C14" s="114">
        <f>'enter luc data here'!E21</f>
        <v>74117</v>
      </c>
      <c r="D14" s="114">
        <f>'enter luc data here'!F21</f>
        <v>56420</v>
      </c>
      <c r="E14" s="118">
        <f>'enter luc data here'!G21</f>
        <v>75502</v>
      </c>
      <c r="F14" s="114">
        <f t="shared" si="1"/>
        <v>68679.666666666672</v>
      </c>
      <c r="G14" s="118">
        <f t="shared" si="2"/>
        <v>6142.8583556661688</v>
      </c>
      <c r="H14" s="24">
        <f t="shared" si="3"/>
        <v>3.2682335302936765</v>
      </c>
      <c r="I14" s="24">
        <f t="shared" si="4"/>
        <v>2.4878737102037216</v>
      </c>
      <c r="J14" s="35">
        <f t="shared" si="5"/>
        <v>3.3293059352676604</v>
      </c>
      <c r="K14" s="24">
        <f t="shared" si="6"/>
        <v>3.028471058588353</v>
      </c>
      <c r="L14" s="35">
        <f t="shared" si="7"/>
        <v>0.27087302035744626</v>
      </c>
      <c r="M14" s="49">
        <f t="shared" si="13"/>
        <v>0.5298747051330035</v>
      </c>
      <c r="N14" s="49">
        <f t="shared" si="14"/>
        <v>0.34757736932284455</v>
      </c>
      <c r="O14" s="42">
        <f t="shared" si="15"/>
        <v>0.54414163230128454</v>
      </c>
      <c r="P14" s="41">
        <f t="shared" si="16"/>
        <v>0.47386456891904416</v>
      </c>
      <c r="Q14" s="42">
        <f t="shared" si="17"/>
        <v>6.3277770949715803E-2</v>
      </c>
      <c r="R14" s="107">
        <f>'enter cell titer glow data here'!E21</f>
        <v>5141000</v>
      </c>
      <c r="S14" s="52">
        <f>'enter cell titer glow data here'!F21</f>
        <v>4910000</v>
      </c>
      <c r="T14" s="53">
        <f>'enter cell titer glow data here'!G21</f>
        <v>3724000</v>
      </c>
      <c r="U14" s="69">
        <f t="shared" si="11"/>
        <v>4591666.666666667</v>
      </c>
      <c r="V14" s="70">
        <f t="shared" si="12"/>
        <v>438928.36671957152</v>
      </c>
    </row>
    <row r="15" spans="1:22" x14ac:dyDescent="0.2">
      <c r="A15">
        <f>Setup!D14</f>
        <v>100</v>
      </c>
      <c r="B15" t="str">
        <f>Setup!E14</f>
        <v>Flut + 1 T</v>
      </c>
      <c r="C15" s="114">
        <f>'enter luc data here'!E22</f>
        <v>90161</v>
      </c>
      <c r="D15" s="114">
        <f>'enter luc data here'!F22</f>
        <v>92544</v>
      </c>
      <c r="E15" s="118">
        <f>'enter luc data here'!G22</f>
        <v>88461</v>
      </c>
      <c r="F15" s="114">
        <f t="shared" si="1"/>
        <v>90388.666666666672</v>
      </c>
      <c r="G15" s="118">
        <f t="shared" si="2"/>
        <v>1184.1447452814957</v>
      </c>
      <c r="H15" s="24">
        <f t="shared" si="3"/>
        <v>3.9757033248081841</v>
      </c>
      <c r="I15" s="24">
        <f t="shared" si="4"/>
        <v>4.0807831378428432</v>
      </c>
      <c r="J15" s="35">
        <f t="shared" si="5"/>
        <v>3.9007408060675544</v>
      </c>
      <c r="K15" s="24">
        <f t="shared" si="6"/>
        <v>3.9857424229061937</v>
      </c>
      <c r="L15" s="35">
        <f t="shared" si="7"/>
        <v>5.2215572152813104E-2</v>
      </c>
      <c r="M15" s="49">
        <f t="shared" si="13"/>
        <v>0.69514443761524269</v>
      </c>
      <c r="N15" s="49">
        <f t="shared" si="14"/>
        <v>0.7196917931690433</v>
      </c>
      <c r="O15" s="42">
        <f t="shared" si="15"/>
        <v>0.67763268585634184</v>
      </c>
      <c r="P15" s="41">
        <f t="shared" si="16"/>
        <v>0.69748963888020932</v>
      </c>
      <c r="Q15" s="42">
        <f t="shared" si="17"/>
        <v>1.2197911074103836E-2</v>
      </c>
      <c r="R15" s="107">
        <f>'enter cell titer glow data here'!E22</f>
        <v>4449000</v>
      </c>
      <c r="S15" s="52">
        <f>'enter cell titer glow data here'!F22</f>
        <v>3878000</v>
      </c>
      <c r="T15" s="53">
        <f>'enter cell titer glow data here'!G22</f>
        <v>3396000</v>
      </c>
      <c r="U15" s="69">
        <f t="shared" si="11"/>
        <v>3907666.6666666665</v>
      </c>
      <c r="V15" s="70">
        <f t="shared" si="12"/>
        <v>304336.61918634991</v>
      </c>
    </row>
    <row r="16" spans="1:22" x14ac:dyDescent="0.2">
      <c r="A16">
        <f>Setup!D15</f>
        <v>300</v>
      </c>
      <c r="B16" t="str">
        <f>Setup!E15</f>
        <v>Flut + 1 T</v>
      </c>
      <c r="C16" s="114">
        <f>'enter luc data here'!E23</f>
        <v>72864</v>
      </c>
      <c r="D16" s="114">
        <f>'enter luc data here'!F23</f>
        <v>84072</v>
      </c>
      <c r="E16" s="118">
        <f>'enter luc data here'!G23</f>
        <v>69487</v>
      </c>
      <c r="F16" s="114">
        <f t="shared" si="1"/>
        <v>75474.333333333328</v>
      </c>
      <c r="G16" s="118">
        <f t="shared" si="2"/>
        <v>4407.9827711903681</v>
      </c>
      <c r="H16" s="24">
        <f t="shared" si="3"/>
        <v>3.2129817444219069</v>
      </c>
      <c r="I16" s="24">
        <f t="shared" si="4"/>
        <v>3.7072052209189521</v>
      </c>
      <c r="J16" s="35">
        <f t="shared" si="5"/>
        <v>3.0640709057236086</v>
      </c>
      <c r="K16" s="24">
        <f t="shared" si="6"/>
        <v>3.3280859570214893</v>
      </c>
      <c r="L16" s="35">
        <f t="shared" si="7"/>
        <v>0.19437264181984154</v>
      </c>
      <c r="M16" s="49">
        <f t="shared" si="13"/>
        <v>0.51696751398364882</v>
      </c>
      <c r="N16" s="49">
        <f t="shared" si="14"/>
        <v>0.63242146322703807</v>
      </c>
      <c r="O16" s="42">
        <f t="shared" si="15"/>
        <v>0.48218093416611441</v>
      </c>
      <c r="P16" s="41">
        <f t="shared" si="16"/>
        <v>0.54385663712560051</v>
      </c>
      <c r="Q16" s="42">
        <f t="shared" si="17"/>
        <v>4.5406764733292894E-2</v>
      </c>
      <c r="R16" s="107">
        <f>'enter cell titer glow data here'!E23</f>
        <v>5071000</v>
      </c>
      <c r="S16" s="52">
        <f>'enter cell titer glow data here'!F23</f>
        <v>4806000</v>
      </c>
      <c r="T16" s="53">
        <f>'enter cell titer glow data here'!G23</f>
        <v>4158000</v>
      </c>
      <c r="U16" s="69">
        <f t="shared" si="11"/>
        <v>4678333.333333333</v>
      </c>
      <c r="V16" s="70">
        <f t="shared" si="12"/>
        <v>271180.34179818007</v>
      </c>
    </row>
    <row r="17" spans="1:22" x14ac:dyDescent="0.2">
      <c r="A17">
        <f>Setup!D16</f>
        <v>1000</v>
      </c>
      <c r="B17" t="str">
        <f>Setup!E16</f>
        <v>Flut + 1 T</v>
      </c>
      <c r="C17" s="114">
        <f>'enter luc data here'!E24</f>
        <v>52385</v>
      </c>
      <c r="D17" s="114">
        <f>'enter luc data here'!F24</f>
        <v>57746</v>
      </c>
      <c r="E17" s="118">
        <f>'enter luc data here'!G24</f>
        <v>56981</v>
      </c>
      <c r="F17" s="114">
        <f t="shared" si="1"/>
        <v>55704</v>
      </c>
      <c r="G17" s="118">
        <f t="shared" si="2"/>
        <v>1674.1293259482675</v>
      </c>
      <c r="H17" s="24">
        <f t="shared" si="3"/>
        <v>2.309947967192874</v>
      </c>
      <c r="I17" s="24">
        <f t="shared" si="4"/>
        <v>2.5463444748214128</v>
      </c>
      <c r="J17" s="35">
        <f t="shared" si="5"/>
        <v>2.5126113413881295</v>
      </c>
      <c r="K17" s="24">
        <f t="shared" si="6"/>
        <v>2.4563012611341386</v>
      </c>
      <c r="L17" s="35">
        <f t="shared" si="7"/>
        <v>7.3821735865079299E-2</v>
      </c>
      <c r="M17" s="49">
        <f t="shared" si="13"/>
        <v>0.30601271147157083</v>
      </c>
      <c r="N17" s="49">
        <f t="shared" si="14"/>
        <v>0.36123653569478731</v>
      </c>
      <c r="O17" s="42">
        <f t="shared" si="15"/>
        <v>0.35335624740328186</v>
      </c>
      <c r="P17" s="41">
        <f t="shared" si="16"/>
        <v>0.34020183152321337</v>
      </c>
      <c r="Q17" s="42">
        <f t="shared" si="17"/>
        <v>1.7245257157824847E-2</v>
      </c>
      <c r="R17" s="107">
        <f>'enter cell titer glow data here'!E24</f>
        <v>4698000</v>
      </c>
      <c r="S17" s="52">
        <f>'enter cell titer glow data here'!F24</f>
        <v>4733000</v>
      </c>
      <c r="T17" s="53">
        <f>'enter cell titer glow data here'!G24</f>
        <v>4231000</v>
      </c>
      <c r="U17" s="69">
        <f t="shared" si="11"/>
        <v>4554000</v>
      </c>
      <c r="V17" s="70">
        <f t="shared" si="12"/>
        <v>161815.73883072479</v>
      </c>
    </row>
    <row r="18" spans="1:22" x14ac:dyDescent="0.2">
      <c r="A18">
        <f>Setup!D17</f>
        <v>3000</v>
      </c>
      <c r="B18" t="str">
        <f>Setup!E17</f>
        <v>Flut + 1 T</v>
      </c>
      <c r="C18" s="114">
        <f>'enter luc data here'!E25</f>
        <v>26531</v>
      </c>
      <c r="D18" s="114">
        <f>'enter luc data here'!F25</f>
        <v>22393</v>
      </c>
      <c r="E18" s="118">
        <f>'enter luc data here'!G25</f>
        <v>26917</v>
      </c>
      <c r="F18" s="114">
        <f t="shared" si="1"/>
        <v>25280.333333333332</v>
      </c>
      <c r="G18" s="118">
        <f t="shared" si="2"/>
        <v>1447.9605580877464</v>
      </c>
      <c r="H18" s="24">
        <f t="shared" si="3"/>
        <v>1.1699003439456743</v>
      </c>
      <c r="I18" s="24">
        <f t="shared" si="4"/>
        <v>0.98743275421112975</v>
      </c>
      <c r="J18" s="35">
        <f t="shared" si="5"/>
        <v>1.1869212452597231</v>
      </c>
      <c r="K18" s="24">
        <f t="shared" si="6"/>
        <v>1.1147514478055089</v>
      </c>
      <c r="L18" s="35">
        <f t="shared" si="7"/>
        <v>6.3848688512556068E-2</v>
      </c>
      <c r="M18" s="49">
        <f t="shared" si="13"/>
        <v>3.968987031002668E-2</v>
      </c>
      <c r="N18" s="49">
        <f t="shared" si="14"/>
        <v>-2.9357936772275118E-3</v>
      </c>
      <c r="O18" s="42">
        <f t="shared" si="15"/>
        <v>4.3666068062341835E-2</v>
      </c>
      <c r="P18" s="41">
        <f t="shared" si="16"/>
        <v>2.6806714898380334E-2</v>
      </c>
      <c r="Q18" s="42">
        <f t="shared" si="17"/>
        <v>1.4915485794066057E-2</v>
      </c>
      <c r="R18" s="107">
        <f>'enter cell titer glow data here'!E25</f>
        <v>3812000</v>
      </c>
      <c r="S18" s="52">
        <f>'enter cell titer glow data here'!F25</f>
        <v>3996000</v>
      </c>
      <c r="T18" s="53">
        <f>'enter cell titer glow data here'!G25</f>
        <v>4286000</v>
      </c>
      <c r="U18" s="69">
        <f t="shared" si="11"/>
        <v>4031333.3333333335</v>
      </c>
      <c r="V18" s="70">
        <f t="shared" si="12"/>
        <v>137967.79012186543</v>
      </c>
    </row>
    <row r="19" spans="1:22" s="10" customFormat="1" x14ac:dyDescent="0.2">
      <c r="A19" s="10">
        <f>Setup!D18</f>
        <v>10000</v>
      </c>
      <c r="B19" s="10" t="str">
        <f>Setup!E18</f>
        <v>Flut + 1 T</v>
      </c>
      <c r="C19" s="115">
        <f>'enter luc data here'!E26</f>
        <v>16638</v>
      </c>
      <c r="D19" s="115">
        <f>'enter luc data here'!F26</f>
        <v>16889</v>
      </c>
      <c r="E19" s="119">
        <f>'enter luc data here'!G26</f>
        <v>17503</v>
      </c>
      <c r="F19" s="115">
        <f t="shared" si="1"/>
        <v>17010</v>
      </c>
      <c r="G19" s="119">
        <f t="shared" si="2"/>
        <v>256.92865416946654</v>
      </c>
      <c r="H19" s="51">
        <f t="shared" si="3"/>
        <v>0.73366258047446864</v>
      </c>
      <c r="I19" s="25">
        <f t="shared" si="4"/>
        <v>0.74473057588852631</v>
      </c>
      <c r="J19" s="36">
        <f t="shared" si="5"/>
        <v>0.77180527383367137</v>
      </c>
      <c r="K19" s="25">
        <f t="shared" si="6"/>
        <v>0.75006614339888877</v>
      </c>
      <c r="L19" s="36">
        <f t="shared" si="7"/>
        <v>1.1329422972460817E-2</v>
      </c>
      <c r="M19" s="43">
        <f t="shared" si="13"/>
        <v>-6.221822389633043E-2</v>
      </c>
      <c r="N19" s="43">
        <f t="shared" si="14"/>
        <v>-5.9632665254280931E-2</v>
      </c>
      <c r="O19" s="44">
        <f t="shared" si="15"/>
        <v>-5.3307832560183767E-2</v>
      </c>
      <c r="P19" s="43">
        <f t="shared" si="16"/>
        <v>-5.8386240570265042E-2</v>
      </c>
      <c r="Q19" s="44">
        <f t="shared" si="17"/>
        <v>2.6466298891554183E-3</v>
      </c>
      <c r="R19" s="108">
        <f>'enter cell titer glow data here'!E26</f>
        <v>3479000</v>
      </c>
      <c r="S19" s="55">
        <f>'enter cell titer glow data here'!F26</f>
        <v>3489000</v>
      </c>
      <c r="T19" s="56">
        <f>'enter cell titer glow data here'!G26</f>
        <v>3591000</v>
      </c>
      <c r="U19" s="67">
        <f t="shared" si="11"/>
        <v>3519666.6666666665</v>
      </c>
      <c r="V19" s="68">
        <f t="shared" si="12"/>
        <v>35783.298400852378</v>
      </c>
    </row>
    <row r="20" spans="1:22" x14ac:dyDescent="0.2">
      <c r="A20">
        <f>Setup!F11</f>
        <v>12.2895416000983</v>
      </c>
      <c r="B20" t="str">
        <f>Setup!G11</f>
        <v>467 + 1 T</v>
      </c>
      <c r="C20" s="114">
        <f>'enter luc data here'!H19</f>
        <v>95816</v>
      </c>
      <c r="D20" s="114">
        <f>'enter luc data here'!I19</f>
        <v>97306</v>
      </c>
      <c r="E20" s="118">
        <f>'enter luc data here'!J19</f>
        <v>94528</v>
      </c>
      <c r="F20" s="114">
        <f t="shared" si="1"/>
        <v>95883.333333333328</v>
      </c>
      <c r="G20" s="118">
        <f t="shared" si="2"/>
        <v>802.64590227848578</v>
      </c>
      <c r="H20" s="24">
        <f t="shared" si="3"/>
        <v>4.2250639386189262</v>
      </c>
      <c r="I20" s="24">
        <f t="shared" si="4"/>
        <v>4.2907663815151249</v>
      </c>
      <c r="J20" s="35">
        <f t="shared" si="5"/>
        <v>4.1682688067730842</v>
      </c>
      <c r="K20" s="24">
        <f t="shared" si="6"/>
        <v>4.2280330423023784</v>
      </c>
      <c r="L20" s="35">
        <f t="shared" si="7"/>
        <v>3.5393152053906231E-2</v>
      </c>
      <c r="M20" s="41">
        <f t="shared" si="13"/>
        <v>0.75339676478970441</v>
      </c>
      <c r="N20" s="41">
        <f t="shared" si="14"/>
        <v>0.76874530015485876</v>
      </c>
      <c r="O20" s="42">
        <f t="shared" si="15"/>
        <v>0.74012903757472537</v>
      </c>
      <c r="P20" s="41">
        <f t="shared" si="16"/>
        <v>0.75409036750642944</v>
      </c>
      <c r="Q20" s="42">
        <f t="shared" si="17"/>
        <v>8.2680798770587583E-3</v>
      </c>
      <c r="R20" s="109">
        <f>'enter cell titer glow data here'!H19</f>
        <v>3629000</v>
      </c>
      <c r="S20" s="58">
        <f>'enter cell titer glow data here'!I19</f>
        <v>3576000</v>
      </c>
      <c r="T20" s="59">
        <f>'enter cell titer glow data here'!J19</f>
        <v>3779000</v>
      </c>
      <c r="U20" s="71">
        <f t="shared" si="11"/>
        <v>3661333.3333333335</v>
      </c>
      <c r="V20" s="72">
        <f t="shared" si="12"/>
        <v>60790.167333578262</v>
      </c>
    </row>
    <row r="21" spans="1:22" x14ac:dyDescent="0.2">
      <c r="A21">
        <f>Setup!F12</f>
        <v>38.834951456310698</v>
      </c>
      <c r="B21" t="str">
        <f>Setup!G12</f>
        <v>467 + 1 T</v>
      </c>
      <c r="C21" s="114">
        <f>'enter luc data here'!H20</f>
        <v>94597</v>
      </c>
      <c r="D21" s="114">
        <f>'enter luc data here'!I20</f>
        <v>93011</v>
      </c>
      <c r="E21" s="118">
        <f>'enter luc data here'!J20</f>
        <v>81604</v>
      </c>
      <c r="F21" s="114">
        <f t="shared" si="1"/>
        <v>89737.333333333328</v>
      </c>
      <c r="G21" s="118">
        <f t="shared" si="2"/>
        <v>4092.3580135554016</v>
      </c>
      <c r="H21" s="24">
        <f t="shared" si="3"/>
        <v>4.171311403121968</v>
      </c>
      <c r="I21" s="24">
        <f t="shared" si="4"/>
        <v>4.1013757826968869</v>
      </c>
      <c r="J21" s="35">
        <f t="shared" si="5"/>
        <v>3.5983772819472617</v>
      </c>
      <c r="K21" s="24">
        <f t="shared" si="6"/>
        <v>3.9570214892553719</v>
      </c>
      <c r="L21" s="35">
        <f t="shared" si="7"/>
        <v>0.18045497899088986</v>
      </c>
      <c r="M21" s="41">
        <f t="shared" si="13"/>
        <v>0.74083980867552779</v>
      </c>
      <c r="N21" s="41">
        <f t="shared" si="14"/>
        <v>0.72450237438751786</v>
      </c>
      <c r="O21" s="42">
        <f t="shared" si="15"/>
        <v>0.60699852008529254</v>
      </c>
      <c r="P21" s="41">
        <f t="shared" si="16"/>
        <v>0.69078023438277947</v>
      </c>
      <c r="Q21" s="42">
        <f t="shared" si="17"/>
        <v>4.2155504495253626E-2</v>
      </c>
      <c r="R21" s="109">
        <f>'enter cell titer glow data here'!H20</f>
        <v>3600000</v>
      </c>
      <c r="S21" s="58">
        <f>'enter cell titer glow data here'!I20</f>
        <v>3490000</v>
      </c>
      <c r="T21" s="59">
        <f>'enter cell titer glow data here'!J20</f>
        <v>3322000</v>
      </c>
      <c r="U21" s="71">
        <f t="shared" si="11"/>
        <v>3470666.6666666665</v>
      </c>
      <c r="V21" s="72">
        <f t="shared" si="12"/>
        <v>80831.786926788773</v>
      </c>
    </row>
    <row r="22" spans="1:22" x14ac:dyDescent="0.2">
      <c r="A22">
        <f>Setup!F13</f>
        <v>122.895416000983</v>
      </c>
      <c r="B22" t="str">
        <f>Setup!G13</f>
        <v>467 + 1 T</v>
      </c>
      <c r="C22" s="114">
        <f>'enter luc data here'!H21</f>
        <v>96942</v>
      </c>
      <c r="D22" s="114">
        <f>'enter luc data here'!I21</f>
        <v>89622</v>
      </c>
      <c r="E22" s="118">
        <f>'enter luc data here'!J21</f>
        <v>78755</v>
      </c>
      <c r="F22" s="114">
        <f t="shared" si="1"/>
        <v>88439.666666666672</v>
      </c>
      <c r="G22" s="118">
        <f t="shared" si="2"/>
        <v>5283.3126077406314</v>
      </c>
      <c r="H22" s="24">
        <f t="shared" si="3"/>
        <v>4.2747155833847783</v>
      </c>
      <c r="I22" s="24">
        <f t="shared" si="4"/>
        <v>3.9519357968074784</v>
      </c>
      <c r="J22" s="35">
        <f t="shared" si="5"/>
        <v>3.4727489196578181</v>
      </c>
      <c r="K22" s="24">
        <f t="shared" si="6"/>
        <v>3.8998000999500246</v>
      </c>
      <c r="L22" s="35">
        <f t="shared" si="7"/>
        <v>0.23297083551197781</v>
      </c>
      <c r="M22" s="41">
        <f t="shared" si="13"/>
        <v>0.76499572507236469</v>
      </c>
      <c r="N22" s="41">
        <f t="shared" si="14"/>
        <v>0.68959218220462648</v>
      </c>
      <c r="O22" s="42">
        <f t="shared" si="15"/>
        <v>0.57765088434346379</v>
      </c>
      <c r="P22" s="41">
        <f t="shared" si="16"/>
        <v>0.67741293054015161</v>
      </c>
      <c r="Q22" s="42">
        <f t="shared" si="17"/>
        <v>5.4423564030250331E-2</v>
      </c>
      <c r="R22" s="109">
        <f>'enter cell titer glow data here'!H21</f>
        <v>3936000</v>
      </c>
      <c r="S22" s="58">
        <f>'enter cell titer glow data here'!I21</f>
        <v>3195000</v>
      </c>
      <c r="T22" s="59">
        <f>'enter cell titer glow data here'!J21</f>
        <v>3306000</v>
      </c>
      <c r="U22" s="71">
        <f t="shared" si="11"/>
        <v>3479000</v>
      </c>
      <c r="V22" s="72">
        <f t="shared" si="12"/>
        <v>230735.77962682772</v>
      </c>
    </row>
    <row r="23" spans="1:22" x14ac:dyDescent="0.2">
      <c r="A23">
        <f>Setup!F14</f>
        <v>388.34951456310699</v>
      </c>
      <c r="B23" t="str">
        <f>Setup!G14</f>
        <v>467 + 1 T</v>
      </c>
      <c r="C23" s="114">
        <f>'enter luc data here'!H22</f>
        <v>82638</v>
      </c>
      <c r="D23" s="114">
        <f>'enter luc data here'!I22</f>
        <v>78362</v>
      </c>
      <c r="E23" s="118">
        <f>'enter luc data here'!J22</f>
        <v>73161</v>
      </c>
      <c r="F23" s="114">
        <f t="shared" si="1"/>
        <v>78053.666666666672</v>
      </c>
      <c r="G23" s="118">
        <f t="shared" si="2"/>
        <v>2740.1146164186475</v>
      </c>
      <c r="H23" s="24">
        <f t="shared" si="3"/>
        <v>3.6439721315812683</v>
      </c>
      <c r="I23" s="24">
        <f t="shared" si="4"/>
        <v>3.4554193491489551</v>
      </c>
      <c r="J23" s="35">
        <f t="shared" si="5"/>
        <v>3.2260781374018874</v>
      </c>
      <c r="K23" s="24">
        <f t="shared" si="6"/>
        <v>3.4418232060440368</v>
      </c>
      <c r="L23" s="35">
        <f t="shared" si="7"/>
        <v>0.12082699604985658</v>
      </c>
      <c r="M23" s="41">
        <f t="shared" si="13"/>
        <v>0.61764978556688288</v>
      </c>
      <c r="N23" s="41">
        <f t="shared" si="14"/>
        <v>0.57360257937802372</v>
      </c>
      <c r="O23" s="42">
        <f t="shared" si="15"/>
        <v>0.5200269200262333</v>
      </c>
      <c r="P23" s="41">
        <f t="shared" si="16"/>
        <v>0.57042642832371337</v>
      </c>
      <c r="Q23" s="42">
        <f t="shared" si="17"/>
        <v>2.8226004090387911E-2</v>
      </c>
      <c r="R23" s="109">
        <f>'enter cell titer glow data here'!H22</f>
        <v>3417000</v>
      </c>
      <c r="S23" s="58">
        <f>'enter cell titer glow data here'!I22</f>
        <v>3316000</v>
      </c>
      <c r="T23" s="59">
        <f>'enter cell titer glow data here'!J22</f>
        <v>3307000</v>
      </c>
      <c r="U23" s="71">
        <f t="shared" si="11"/>
        <v>3346666.6666666665</v>
      </c>
      <c r="V23" s="72">
        <f t="shared" si="12"/>
        <v>35262.507631256805</v>
      </c>
    </row>
    <row r="24" spans="1:22" x14ac:dyDescent="0.2">
      <c r="A24">
        <f>Setup!F15</f>
        <v>1228.95416000983</v>
      </c>
      <c r="B24" t="str">
        <f>Setup!G15</f>
        <v>467 + 1 T</v>
      </c>
      <c r="C24" s="114">
        <f>'enter luc data here'!H23</f>
        <v>56564</v>
      </c>
      <c r="D24" s="114">
        <f>'enter luc data here'!I23</f>
        <v>49831</v>
      </c>
      <c r="E24" s="118">
        <f>'enter luc data here'!J23</f>
        <v>50837</v>
      </c>
      <c r="F24" s="114">
        <f t="shared" si="1"/>
        <v>52410.666666666664</v>
      </c>
      <c r="G24" s="118">
        <f t="shared" si="2"/>
        <v>2096.8740490973169</v>
      </c>
      <c r="H24" s="24">
        <f t="shared" si="3"/>
        <v>2.4942234764970457</v>
      </c>
      <c r="I24" s="24">
        <f t="shared" si="4"/>
        <v>2.1973278066848927</v>
      </c>
      <c r="J24" s="35">
        <f t="shared" si="5"/>
        <v>2.2416879795396421</v>
      </c>
      <c r="K24" s="24">
        <f t="shared" si="6"/>
        <v>2.3110797542405268</v>
      </c>
      <c r="L24" s="35">
        <f t="shared" si="7"/>
        <v>9.2462917765998687E-2</v>
      </c>
      <c r="M24" s="41">
        <f t="shared" si="13"/>
        <v>0.34906071770712793</v>
      </c>
      <c r="N24" s="41">
        <f t="shared" si="14"/>
        <v>0.27970387971143379</v>
      </c>
      <c r="O24" s="42">
        <f t="shared" si="15"/>
        <v>0.29006671634052456</v>
      </c>
      <c r="P24" s="41">
        <f t="shared" si="16"/>
        <v>0.30627710458636209</v>
      </c>
      <c r="Q24" s="42">
        <f t="shared" si="17"/>
        <v>2.1599963422043348E-2</v>
      </c>
      <c r="R24" s="109">
        <f>'enter cell titer glow data here'!H23</f>
        <v>4150000</v>
      </c>
      <c r="S24" s="58">
        <f>'enter cell titer glow data here'!I23</f>
        <v>3211000</v>
      </c>
      <c r="T24" s="59">
        <f>'enter cell titer glow data here'!J23</f>
        <v>3425000</v>
      </c>
      <c r="U24" s="71">
        <f t="shared" si="11"/>
        <v>3595333.3333333335</v>
      </c>
      <c r="V24" s="72">
        <f t="shared" si="12"/>
        <v>284130.44734964729</v>
      </c>
    </row>
    <row r="25" spans="1:22" x14ac:dyDescent="0.2">
      <c r="A25">
        <f>Setup!F16</f>
        <v>3883.49514563107</v>
      </c>
      <c r="B25" t="str">
        <f>Setup!G16</f>
        <v>467 + 1 T</v>
      </c>
      <c r="C25" s="114">
        <f>'enter luc data here'!H24</f>
        <v>36821</v>
      </c>
      <c r="D25" s="114">
        <f>'enter luc data here'!I24</f>
        <v>31486</v>
      </c>
      <c r="E25" s="118">
        <f>'enter luc data here'!J24</f>
        <v>25183</v>
      </c>
      <c r="F25" s="114">
        <f t="shared" si="1"/>
        <v>31163.333333333332</v>
      </c>
      <c r="G25" s="118">
        <f t="shared" si="2"/>
        <v>3363.4727258858147</v>
      </c>
      <c r="H25" s="24">
        <f t="shared" si="3"/>
        <v>1.6236440603227797</v>
      </c>
      <c r="I25" s="24">
        <f t="shared" si="4"/>
        <v>1.3883940382749802</v>
      </c>
      <c r="J25" s="35">
        <f t="shared" si="5"/>
        <v>1.1104594761442808</v>
      </c>
      <c r="K25" s="24">
        <f t="shared" si="6"/>
        <v>1.3741658582473468</v>
      </c>
      <c r="L25" s="35">
        <f t="shared" si="7"/>
        <v>0.14831434543988994</v>
      </c>
      <c r="M25" s="41">
        <f t="shared" si="13"/>
        <v>0.14568747360360948</v>
      </c>
      <c r="N25" s="41">
        <f t="shared" si="14"/>
        <v>9.0731476171999739E-2</v>
      </c>
      <c r="O25" s="42">
        <f t="shared" si="15"/>
        <v>2.5804081268262866E-2</v>
      </c>
      <c r="P25" s="41">
        <f t="shared" si="16"/>
        <v>8.7407677014624041E-2</v>
      </c>
      <c r="Q25" s="42">
        <f t="shared" si="17"/>
        <v>3.4647234955027258E-2</v>
      </c>
      <c r="R25" s="109">
        <f>'enter cell titer glow data here'!H24</f>
        <v>4375000</v>
      </c>
      <c r="S25" s="58">
        <f>'enter cell titer glow data here'!I24</f>
        <v>4796000</v>
      </c>
      <c r="T25" s="59">
        <f>'enter cell titer glow data here'!J24</f>
        <v>3740000</v>
      </c>
      <c r="U25" s="71">
        <f t="shared" si="11"/>
        <v>4303666.666666667</v>
      </c>
      <c r="V25" s="72">
        <f t="shared" si="12"/>
        <v>306920.36607418332</v>
      </c>
    </row>
    <row r="26" spans="1:22" x14ac:dyDescent="0.2">
      <c r="A26">
        <f>Setup!F17</f>
        <v>12289.541600098315</v>
      </c>
      <c r="B26" t="str">
        <f>Setup!G17</f>
        <v>467 + 1 T</v>
      </c>
      <c r="C26" s="114">
        <f>'enter luc data here'!H25</f>
        <v>17780</v>
      </c>
      <c r="D26" s="114">
        <f>'enter luc data here'!I25</f>
        <v>18620</v>
      </c>
      <c r="E26" s="118">
        <f>'enter luc data here'!J25</f>
        <v>12385</v>
      </c>
      <c r="F26" s="114">
        <f t="shared" si="1"/>
        <v>16261.666666666666</v>
      </c>
      <c r="G26" s="118">
        <f t="shared" si="2"/>
        <v>1953.4421186999898</v>
      </c>
      <c r="H26" s="24">
        <f t="shared" si="3"/>
        <v>0.78401975482846809</v>
      </c>
      <c r="I26" s="24">
        <f t="shared" si="4"/>
        <v>0.82106005820619099</v>
      </c>
      <c r="J26" s="35">
        <f t="shared" si="5"/>
        <v>0.54612399682511681</v>
      </c>
      <c r="K26" s="24">
        <f t="shared" si="6"/>
        <v>0.71706793661992529</v>
      </c>
      <c r="L26" s="35">
        <f t="shared" si="7"/>
        <v>8.6138200842225496E-2</v>
      </c>
      <c r="M26" s="41">
        <f t="shared" si="13"/>
        <v>-5.0454447126527552E-2</v>
      </c>
      <c r="N26" s="41">
        <f t="shared" si="14"/>
        <v>-4.1801581551541206E-2</v>
      </c>
      <c r="O26" s="42">
        <f t="shared" si="15"/>
        <v>-0.10602850638492203</v>
      </c>
      <c r="P26" s="41">
        <f t="shared" si="16"/>
        <v>-6.6094845020996926E-2</v>
      </c>
      <c r="Q26" s="42">
        <f t="shared" si="17"/>
        <v>2.0122466740032804E-2</v>
      </c>
      <c r="R26" s="109">
        <f>'enter cell titer glow data here'!H25</f>
        <v>4915000</v>
      </c>
      <c r="S26" s="58">
        <f>'enter cell titer glow data here'!I25</f>
        <v>3896000</v>
      </c>
      <c r="T26" s="59">
        <f>'enter cell titer glow data here'!J25</f>
        <v>3176000</v>
      </c>
      <c r="U26" s="71">
        <f t="shared" si="11"/>
        <v>3995666.6666666665</v>
      </c>
      <c r="V26" s="72">
        <f t="shared" si="12"/>
        <v>504473.43284304283</v>
      </c>
    </row>
    <row r="27" spans="1:22" s="10" customFormat="1" x14ac:dyDescent="0.2">
      <c r="A27" s="10">
        <f>Setup!F18</f>
        <v>38834.951456310679</v>
      </c>
      <c r="B27" s="10" t="str">
        <f>Setup!G18</f>
        <v>467 + 1 T</v>
      </c>
      <c r="C27" s="115">
        <f>'enter luc data here'!H26</f>
        <v>21536</v>
      </c>
      <c r="D27" s="115">
        <f>'enter luc data here'!I26</f>
        <v>15600</v>
      </c>
      <c r="E27" s="119">
        <f>'enter luc data here'!J26</f>
        <v>9444</v>
      </c>
      <c r="F27" s="115">
        <f t="shared" si="1"/>
        <v>15526.666666666666</v>
      </c>
      <c r="G27" s="119">
        <f t="shared" si="2"/>
        <v>3490.8522996222246</v>
      </c>
      <c r="H27" s="51">
        <f t="shared" si="3"/>
        <v>0.94964282564600055</v>
      </c>
      <c r="I27" s="25">
        <f t="shared" si="4"/>
        <v>0.68789134844342537</v>
      </c>
      <c r="J27" s="36">
        <f t="shared" si="5"/>
        <v>0.41643883940382748</v>
      </c>
      <c r="K27" s="25">
        <f t="shared" si="6"/>
        <v>0.68465767116441789</v>
      </c>
      <c r="L27" s="36">
        <f t="shared" si="7"/>
        <v>0.15393122407717719</v>
      </c>
      <c r="M27" s="43">
        <f t="shared" si="13"/>
        <v>-1.1763776769802873E-2</v>
      </c>
      <c r="N27" s="43">
        <f t="shared" si="14"/>
        <v>-7.2910693499706414E-2</v>
      </c>
      <c r="O27" s="44">
        <f t="shared" si="15"/>
        <v>-0.13632383692782069</v>
      </c>
      <c r="P27" s="43">
        <f t="shared" si="16"/>
        <v>-7.3666102399109992E-2</v>
      </c>
      <c r="Q27" s="44">
        <f t="shared" si="17"/>
        <v>3.5959375822337013E-2</v>
      </c>
      <c r="R27" s="110">
        <f>'enter cell titer glow data here'!H26</f>
        <v>3755000</v>
      </c>
      <c r="S27" s="60">
        <f>'enter cell titer glow data here'!I26</f>
        <v>3943000</v>
      </c>
      <c r="T27" s="61">
        <f>'enter cell titer glow data here'!J26</f>
        <v>4366000</v>
      </c>
      <c r="U27" s="73">
        <f t="shared" si="11"/>
        <v>4021333.3333333335</v>
      </c>
      <c r="V27" s="74">
        <f t="shared" si="12"/>
        <v>180676.81398317582</v>
      </c>
    </row>
    <row r="28" spans="1:22" x14ac:dyDescent="0.2">
      <c r="A28">
        <f>Setup!H11</f>
        <v>12.2895416000983</v>
      </c>
      <c r="B28" t="str">
        <f>Setup!I11</f>
        <v>693 + 1 T</v>
      </c>
      <c r="C28" s="114">
        <f>'enter luc data here'!K19</f>
        <v>96361</v>
      </c>
      <c r="D28" s="114">
        <f>'enter luc data here'!L19</f>
        <v>99037</v>
      </c>
      <c r="E28" s="118">
        <f>'enter luc data here'!M19</f>
        <v>91469</v>
      </c>
      <c r="F28" s="114">
        <f t="shared" si="1"/>
        <v>95622.333333333328</v>
      </c>
      <c r="G28" s="118">
        <f t="shared" si="2"/>
        <v>2215.6923171876651</v>
      </c>
      <c r="H28" s="24">
        <f t="shared" si="3"/>
        <v>4.2490960402151865</v>
      </c>
      <c r="I28" s="24">
        <f t="shared" si="4"/>
        <v>4.3670958638327892</v>
      </c>
      <c r="J28" s="35">
        <f t="shared" si="5"/>
        <v>4.03338036863921</v>
      </c>
      <c r="K28" s="24">
        <f t="shared" si="6"/>
        <v>4.2165240908957289</v>
      </c>
      <c r="L28" s="35">
        <f t="shared" si="7"/>
        <v>9.7702280500381974E-2</v>
      </c>
      <c r="M28" s="41">
        <f t="shared" si="13"/>
        <v>0.7590108263829991</v>
      </c>
      <c r="N28" s="41">
        <f t="shared" si="14"/>
        <v>0.78657638385759854</v>
      </c>
      <c r="O28" s="42">
        <f t="shared" si="15"/>
        <v>0.70861818543915001</v>
      </c>
      <c r="P28" s="41">
        <f t="shared" si="16"/>
        <v>0.75140179855991585</v>
      </c>
      <c r="Q28" s="42">
        <f t="shared" si="17"/>
        <v>2.282391401923203E-2</v>
      </c>
      <c r="R28" s="109">
        <f>'enter cell titer glow data here'!K19</f>
        <v>3999000</v>
      </c>
      <c r="S28" s="58">
        <f>'enter cell titer glow data here'!L19</f>
        <v>3966000</v>
      </c>
      <c r="T28" s="63">
        <f>'enter cell titer glow data here'!M19</f>
        <v>3223000</v>
      </c>
      <c r="U28" s="71">
        <f t="shared" si="11"/>
        <v>3729333.3333333335</v>
      </c>
      <c r="V28" s="72">
        <f t="shared" si="12"/>
        <v>253345.83302496039</v>
      </c>
    </row>
    <row r="29" spans="1:22" x14ac:dyDescent="0.2">
      <c r="A29">
        <f>Setup!H12</f>
        <v>38.834951456310698</v>
      </c>
      <c r="B29" t="str">
        <f>Setup!I12</f>
        <v>693 + 1 T</v>
      </c>
      <c r="C29" s="114">
        <f>'enter luc data here'!K20</f>
        <v>89000</v>
      </c>
      <c r="D29" s="114">
        <f>'enter luc data here'!L20</f>
        <v>87576</v>
      </c>
      <c r="E29" s="118">
        <f>'enter luc data here'!M20</f>
        <v>88278</v>
      </c>
      <c r="F29" s="114">
        <f t="shared" si="1"/>
        <v>88284.666666666672</v>
      </c>
      <c r="G29" s="118">
        <f t="shared" si="2"/>
        <v>411.08690619435259</v>
      </c>
      <c r="H29" s="89">
        <f t="shared" si="3"/>
        <v>3.9245083340682601</v>
      </c>
      <c r="I29" s="89">
        <f t="shared" si="4"/>
        <v>3.8617162007231678</v>
      </c>
      <c r="J29" s="90">
        <f t="shared" si="5"/>
        <v>3.8926713114031219</v>
      </c>
      <c r="K29" s="89">
        <f t="shared" si="6"/>
        <v>3.8929652820648499</v>
      </c>
      <c r="L29" s="90">
        <f t="shared" si="7"/>
        <v>1.812712347624805E-2</v>
      </c>
      <c r="M29" s="41">
        <f t="shared" si="13"/>
        <v>0.68318494126695806</v>
      </c>
      <c r="N29" s="41">
        <f t="shared" si="14"/>
        <v>0.66851627391126689</v>
      </c>
      <c r="O29" s="42">
        <f t="shared" si="15"/>
        <v>0.67574759728464839</v>
      </c>
      <c r="P29" s="41">
        <f t="shared" si="16"/>
        <v>0.67581627082095774</v>
      </c>
      <c r="Q29" s="42">
        <f t="shared" si="17"/>
        <v>4.2346187368294784E-3</v>
      </c>
      <c r="R29" s="109">
        <f>'enter cell titer glow data here'!K20</f>
        <v>3580000</v>
      </c>
      <c r="S29" s="58">
        <f>'enter cell titer glow data here'!L20</f>
        <v>3653000</v>
      </c>
      <c r="T29" s="59">
        <f>'enter cell titer glow data here'!M20</f>
        <v>3411000</v>
      </c>
      <c r="U29" s="71">
        <f t="shared" si="11"/>
        <v>3548000</v>
      </c>
      <c r="V29" s="72">
        <f t="shared" si="12"/>
        <v>71668.217037493916</v>
      </c>
    </row>
    <row r="30" spans="1:22" x14ac:dyDescent="0.2">
      <c r="A30">
        <f>Setup!H13</f>
        <v>122.895416000983</v>
      </c>
      <c r="B30" t="str">
        <f>Setup!I13</f>
        <v>693 + 1 T</v>
      </c>
      <c r="C30" s="114">
        <f>'enter luc data here'!K21</f>
        <v>81664</v>
      </c>
      <c r="D30" s="114">
        <f>'enter luc data here'!L21</f>
        <v>64582</v>
      </c>
      <c r="E30" s="118">
        <f>'enter luc data here'!M21</f>
        <v>75850</v>
      </c>
      <c r="F30" s="114">
        <f t="shared" si="1"/>
        <v>74032</v>
      </c>
      <c r="G30" s="118">
        <f t="shared" si="2"/>
        <v>5014.230549147097</v>
      </c>
      <c r="H30" s="89">
        <f t="shared" ref="H30:H93" si="18">C30/$I$1</f>
        <v>3.6010230179028131</v>
      </c>
      <c r="I30" s="89">
        <f t="shared" ref="I30:I93" si="19">D30/$I$1</f>
        <v>2.8477819913572624</v>
      </c>
      <c r="J30" s="90">
        <f t="shared" ref="J30:J93" si="20">E30/$I$1</f>
        <v>3.3446512038098599</v>
      </c>
      <c r="K30" s="89">
        <f t="shared" ref="K30:K93" si="21">AVERAGE(H30:J30)</f>
        <v>3.2644854043566451</v>
      </c>
      <c r="L30" s="90">
        <f t="shared" ref="L30:L93" si="22">STDEV(H30:J30)/SQRT(3)</f>
        <v>0.22110550088839834</v>
      </c>
      <c r="M30" s="41">
        <f t="shared" si="13"/>
        <v>0.60761658191207724</v>
      </c>
      <c r="N30" s="41">
        <f t="shared" si="14"/>
        <v>0.43165437982646193</v>
      </c>
      <c r="O30" s="42">
        <f t="shared" si="15"/>
        <v>0.547726390896636</v>
      </c>
      <c r="P30" s="41">
        <f t="shared" si="16"/>
        <v>0.52899911754505835</v>
      </c>
      <c r="Q30" s="42">
        <f t="shared" si="17"/>
        <v>5.16517415520951E-2</v>
      </c>
      <c r="R30" s="109">
        <f>'enter cell titer glow data here'!K21</f>
        <v>3375000</v>
      </c>
      <c r="S30" s="58">
        <f>'enter cell titer glow data here'!L21</f>
        <v>3468000</v>
      </c>
      <c r="T30" s="59">
        <f>'enter cell titer glow data here'!M21</f>
        <v>3365000</v>
      </c>
      <c r="U30" s="71">
        <f t="shared" si="11"/>
        <v>3402666.6666666665</v>
      </c>
      <c r="V30" s="72">
        <f t="shared" si="12"/>
        <v>32793.969635352849</v>
      </c>
    </row>
    <row r="31" spans="1:22" x14ac:dyDescent="0.2">
      <c r="A31">
        <f>Setup!H14</f>
        <v>388.34951456310699</v>
      </c>
      <c r="B31" t="str">
        <f>Setup!I14</f>
        <v>693 + 1 T</v>
      </c>
      <c r="C31" s="114">
        <f>'enter luc data here'!K22</f>
        <v>78134</v>
      </c>
      <c r="D31" s="114">
        <f>'enter luc data here'!L22</f>
        <v>63612</v>
      </c>
      <c r="E31" s="118">
        <f>'enter luc data here'!M22</f>
        <v>75401</v>
      </c>
      <c r="F31" s="114">
        <f t="shared" si="1"/>
        <v>72382.333333333328</v>
      </c>
      <c r="G31" s="118">
        <f t="shared" si="2"/>
        <v>4455.5726281191337</v>
      </c>
      <c r="H31" s="89">
        <f t="shared" si="18"/>
        <v>3.4453655525178588</v>
      </c>
      <c r="I31" s="89">
        <f t="shared" si="19"/>
        <v>2.8050092600758445</v>
      </c>
      <c r="J31" s="90">
        <f t="shared" si="20"/>
        <v>3.3248522797424815</v>
      </c>
      <c r="K31" s="89">
        <f t="shared" si="21"/>
        <v>3.1917423641120615</v>
      </c>
      <c r="L31" s="90">
        <f t="shared" si="22"/>
        <v>0.19647114507977484</v>
      </c>
      <c r="M31" s="41">
        <f t="shared" si="13"/>
        <v>0.57125394443624178</v>
      </c>
      <c r="N31" s="41">
        <f t="shared" si="14"/>
        <v>0.421662380293442</v>
      </c>
      <c r="O31" s="42">
        <f t="shared" si="15"/>
        <v>0.54310122822619689</v>
      </c>
      <c r="P31" s="41">
        <f t="shared" si="16"/>
        <v>0.5120058509852935</v>
      </c>
      <c r="Q31" s="42">
        <f t="shared" si="17"/>
        <v>4.5896989298456717E-2</v>
      </c>
      <c r="R31" s="109">
        <f>'enter cell titer glow data here'!K22</f>
        <v>3510000</v>
      </c>
      <c r="S31" s="58">
        <f>'enter cell titer glow data here'!L22</f>
        <v>3314000</v>
      </c>
      <c r="T31" s="59">
        <f>'enter cell titer glow data here'!M22</f>
        <v>3335000</v>
      </c>
      <c r="U31" s="71">
        <f t="shared" si="11"/>
        <v>3386333.3333333335</v>
      </c>
      <c r="V31" s="72">
        <f t="shared" si="12"/>
        <v>62129.792459906959</v>
      </c>
    </row>
    <row r="32" spans="1:22" x14ac:dyDescent="0.2">
      <c r="A32">
        <f>Setup!H15</f>
        <v>1228.95416000983</v>
      </c>
      <c r="B32" t="str">
        <f>Setup!I15</f>
        <v>693 + 1 T</v>
      </c>
      <c r="C32" s="114">
        <f>'enter luc data here'!K23</f>
        <v>55498</v>
      </c>
      <c r="D32" s="114">
        <f>'enter luc data here'!L23</f>
        <v>43179</v>
      </c>
      <c r="E32" s="118">
        <f>'enter luc data here'!M23</f>
        <v>38772</v>
      </c>
      <c r="F32" s="114">
        <f t="shared" si="1"/>
        <v>45816.333333333336</v>
      </c>
      <c r="G32" s="118">
        <f t="shared" si="2"/>
        <v>5005.2110955594244</v>
      </c>
      <c r="H32" s="89">
        <f t="shared" si="18"/>
        <v>2.4472175676867449</v>
      </c>
      <c r="I32" s="89">
        <f t="shared" si="19"/>
        <v>1.9040038804127348</v>
      </c>
      <c r="J32" s="90">
        <f t="shared" si="20"/>
        <v>1.7096745744774671</v>
      </c>
      <c r="K32" s="89">
        <f t="shared" si="21"/>
        <v>2.0202986741923157</v>
      </c>
      <c r="L32" s="90">
        <f t="shared" si="22"/>
        <v>0.22070778267745833</v>
      </c>
      <c r="M32" s="41">
        <f t="shared" si="13"/>
        <v>0.33807981925125241</v>
      </c>
      <c r="N32" s="41">
        <f t="shared" si="14"/>
        <v>0.21118142518189903</v>
      </c>
      <c r="O32" s="42">
        <f t="shared" si="15"/>
        <v>0.16578478400455993</v>
      </c>
      <c r="P32" s="41">
        <f t="shared" si="16"/>
        <v>0.2383486761459038</v>
      </c>
      <c r="Q32" s="42">
        <f t="shared" si="17"/>
        <v>5.1558831886078377E-2</v>
      </c>
      <c r="R32" s="109">
        <f>'enter cell titer glow data here'!K23</f>
        <v>3400000</v>
      </c>
      <c r="S32" s="58">
        <f>'enter cell titer glow data here'!L23</f>
        <v>3370000</v>
      </c>
      <c r="T32" s="59">
        <f>'enter cell titer glow data here'!M23</f>
        <v>3775000</v>
      </c>
      <c r="U32" s="71">
        <f t="shared" si="11"/>
        <v>3515000</v>
      </c>
      <c r="V32" s="72">
        <f t="shared" si="12"/>
        <v>130288.14220795385</v>
      </c>
    </row>
    <row r="33" spans="1:22" x14ac:dyDescent="0.2">
      <c r="A33">
        <f>Setup!H16</f>
        <v>3883.49514563107</v>
      </c>
      <c r="B33" t="str">
        <f>Setup!I16</f>
        <v>693 + 1 T</v>
      </c>
      <c r="C33" s="114">
        <f>'enter luc data here'!K24</f>
        <v>25140</v>
      </c>
      <c r="D33" s="114">
        <f>'enter luc data here'!L24</f>
        <v>13990</v>
      </c>
      <c r="E33" s="118">
        <f>'enter luc data here'!M24</f>
        <v>7439</v>
      </c>
      <c r="F33" s="114">
        <f t="shared" si="1"/>
        <v>15523</v>
      </c>
      <c r="G33" s="118">
        <f t="shared" si="2"/>
        <v>5167.0080639895787</v>
      </c>
      <c r="H33" s="89">
        <f t="shared" si="18"/>
        <v>1.1085633653761355</v>
      </c>
      <c r="I33" s="89">
        <f t="shared" si="19"/>
        <v>0.61689743363612315</v>
      </c>
      <c r="J33" s="90">
        <f t="shared" si="20"/>
        <v>0.32802716288914369</v>
      </c>
      <c r="K33" s="89">
        <f t="shared" si="21"/>
        <v>0.68449598730046735</v>
      </c>
      <c r="L33" s="90">
        <f t="shared" si="22"/>
        <v>0.22784231695870807</v>
      </c>
      <c r="M33" s="41">
        <f t="shared" si="13"/>
        <v>2.5361136959067138E-2</v>
      </c>
      <c r="N33" s="41">
        <f t="shared" si="14"/>
        <v>-8.9495352518430257E-2</v>
      </c>
      <c r="O33" s="42">
        <f t="shared" si="15"/>
        <v>-0.15697740297287738</v>
      </c>
      <c r="P33" s="41">
        <f t="shared" si="16"/>
        <v>-7.3703872844080157E-2</v>
      </c>
      <c r="Q33" s="42">
        <f t="shared" si="17"/>
        <v>5.3225507384014645E-2</v>
      </c>
      <c r="R33" s="109">
        <f>'enter cell titer glow data here'!K24</f>
        <v>3387000</v>
      </c>
      <c r="S33" s="58">
        <f>'enter cell titer glow data here'!L24</f>
        <v>3332000</v>
      </c>
      <c r="T33" s="59">
        <f>'enter cell titer glow data here'!M24</f>
        <v>4290000</v>
      </c>
      <c r="U33" s="71">
        <f t="shared" si="11"/>
        <v>3669666.6666666665</v>
      </c>
      <c r="V33" s="72">
        <f t="shared" si="12"/>
        <v>310572.76835621637</v>
      </c>
    </row>
    <row r="34" spans="1:22" x14ac:dyDescent="0.2">
      <c r="A34">
        <f>Setup!H17</f>
        <v>12289.541600098315</v>
      </c>
      <c r="B34" t="str">
        <f>Setup!I17</f>
        <v>693 + 1 T</v>
      </c>
      <c r="C34" s="114">
        <f>'enter luc data here'!K25</f>
        <v>6630</v>
      </c>
      <c r="D34" s="114">
        <f>'enter luc data here'!L25</f>
        <v>3824</v>
      </c>
      <c r="E34" s="118">
        <f>'enter luc data here'!M25</f>
        <v>3094</v>
      </c>
      <c r="F34" s="114">
        <f t="shared" si="1"/>
        <v>4516</v>
      </c>
      <c r="G34" s="118">
        <f t="shared" si="2"/>
        <v>1077.8020844910875</v>
      </c>
      <c r="H34" s="89">
        <f t="shared" si="18"/>
        <v>0.29235382308845576</v>
      </c>
      <c r="I34" s="89">
        <f t="shared" si="19"/>
        <v>0.1686215715671576</v>
      </c>
      <c r="J34" s="90">
        <f t="shared" si="20"/>
        <v>0.13643178410794601</v>
      </c>
      <c r="K34" s="89">
        <f t="shared" si="21"/>
        <v>0.19913572625451978</v>
      </c>
      <c r="L34" s="90">
        <f t="shared" si="22"/>
        <v>4.7526328798442916E-2</v>
      </c>
      <c r="M34" s="41">
        <f t="shared" si="13"/>
        <v>-0.16531093660402496</v>
      </c>
      <c r="N34" s="41">
        <f t="shared" si="14"/>
        <v>-0.19421562803665793</v>
      </c>
      <c r="O34" s="42">
        <f t="shared" si="15"/>
        <v>-0.20173538026253893</v>
      </c>
      <c r="P34" s="41">
        <f t="shared" si="16"/>
        <v>-0.18708731496774059</v>
      </c>
      <c r="Q34" s="42">
        <f t="shared" si="17"/>
        <v>1.1102472087549357E-2</v>
      </c>
      <c r="R34" s="109">
        <f>'enter cell titer glow data here'!K25</f>
        <v>3267000</v>
      </c>
      <c r="S34" s="58">
        <f>'enter cell titer glow data here'!L25</f>
        <v>3301000</v>
      </c>
      <c r="T34" s="59">
        <f>'enter cell titer glow data here'!M25</f>
        <v>3766000</v>
      </c>
      <c r="U34" s="71">
        <f t="shared" si="11"/>
        <v>3444666.6666666665</v>
      </c>
      <c r="V34" s="72">
        <f t="shared" si="12"/>
        <v>160966.18002273369</v>
      </c>
    </row>
    <row r="35" spans="1:22" s="76" customFormat="1" ht="16" thickBot="1" x14ac:dyDescent="0.25">
      <c r="A35" s="76">
        <f>Setup!H18</f>
        <v>38834.951456310679</v>
      </c>
      <c r="B35" s="76" t="str">
        <f>Setup!I18</f>
        <v>693 + 1 T</v>
      </c>
      <c r="C35" s="116">
        <f>'enter luc data here'!K26</f>
        <v>3405</v>
      </c>
      <c r="D35" s="116">
        <f>'enter luc data here'!L26</f>
        <v>3120</v>
      </c>
      <c r="E35" s="120">
        <f>'enter luc data here'!M26</f>
        <v>3368</v>
      </c>
      <c r="F35" s="116">
        <f t="shared" si="1"/>
        <v>3297.6666666666665</v>
      </c>
      <c r="G35" s="120">
        <f t="shared" si="2"/>
        <v>89.473149293206646</v>
      </c>
      <c r="H35" s="91">
        <f t="shared" si="18"/>
        <v>0.15014551547755534</v>
      </c>
      <c r="I35" s="92">
        <f t="shared" si="19"/>
        <v>0.13757826968868506</v>
      </c>
      <c r="J35" s="93">
        <f t="shared" si="20"/>
        <v>0.14851397830496516</v>
      </c>
      <c r="K35" s="92">
        <f t="shared" si="21"/>
        <v>0.1454125878237352</v>
      </c>
      <c r="L35" s="93">
        <f t="shared" si="22"/>
        <v>3.9453721356912733E-3</v>
      </c>
      <c r="M35" s="77">
        <f t="shared" si="13"/>
        <v>-0.19853175979370469</v>
      </c>
      <c r="N35" s="77">
        <f t="shared" si="14"/>
        <v>-0.2014675534709322</v>
      </c>
      <c r="O35" s="78">
        <f t="shared" si="15"/>
        <v>-0.19891289792022193</v>
      </c>
      <c r="P35" s="77">
        <f t="shared" si="16"/>
        <v>-0.19963740372828628</v>
      </c>
      <c r="Q35" s="78">
        <f t="shared" si="17"/>
        <v>9.2166563500571978E-4</v>
      </c>
      <c r="R35" s="111">
        <f>'enter cell titer glow data here'!K26</f>
        <v>3682000</v>
      </c>
      <c r="S35" s="79">
        <f>'enter cell titer glow data here'!L26</f>
        <v>3566000</v>
      </c>
      <c r="T35" s="80">
        <f>'enter cell titer glow data here'!M26</f>
        <v>3744000</v>
      </c>
      <c r="U35" s="81">
        <f t="shared" si="11"/>
        <v>3664000</v>
      </c>
      <c r="V35" s="82">
        <f t="shared" si="12"/>
        <v>52166.400425305685</v>
      </c>
    </row>
    <row r="36" spans="1:22" x14ac:dyDescent="0.2">
      <c r="A36">
        <f>Setup!B21</f>
        <v>3</v>
      </c>
      <c r="B36" t="str">
        <f>Setup!C21</f>
        <v>854 + 1 T</v>
      </c>
      <c r="C36" s="114">
        <f>'enter luc data here'!P19</f>
        <v>116293</v>
      </c>
      <c r="D36" s="114">
        <f>'enter luc data here'!Q19</f>
        <v>121430</v>
      </c>
      <c r="E36" s="118">
        <f>'enter luc data here'!R19</f>
        <v>117833</v>
      </c>
      <c r="F36" s="114">
        <f t="shared" si="1"/>
        <v>118518.66666666667</v>
      </c>
      <c r="G36" s="118">
        <f t="shared" si="2"/>
        <v>1522.0377057674286</v>
      </c>
      <c r="H36" s="89">
        <f t="shared" si="18"/>
        <v>5.1280095246494399</v>
      </c>
      <c r="I36" s="89">
        <f t="shared" si="19"/>
        <v>5.3545286180439193</v>
      </c>
      <c r="J36" s="90">
        <f t="shared" si="20"/>
        <v>5.1959167475085986</v>
      </c>
      <c r="K36" s="89">
        <f t="shared" si="21"/>
        <v>5.2261516300673199</v>
      </c>
      <c r="L36" s="90">
        <f t="shared" si="22"/>
        <v>6.7115164730903523E-2</v>
      </c>
      <c r="M36" s="41">
        <f t="shared" si="13"/>
        <v>0.96433096524088957</v>
      </c>
      <c r="N36" s="41">
        <f t="shared" si="14"/>
        <v>1.0172473586441098</v>
      </c>
      <c r="O36" s="42">
        <f t="shared" si="15"/>
        <v>0.98019455212836448</v>
      </c>
      <c r="P36" s="41">
        <f t="shared" si="16"/>
        <v>0.98725762533778794</v>
      </c>
      <c r="Q36" s="42">
        <f t="shared" si="17"/>
        <v>1.5678556747697876E-2</v>
      </c>
      <c r="R36" s="112">
        <f>'enter cell titer glow data here'!P19</f>
        <v>3776000</v>
      </c>
      <c r="S36" s="66">
        <f>'enter cell titer glow data here'!Q19</f>
        <v>3865000</v>
      </c>
      <c r="T36" s="59">
        <f>'enter cell titer glow data here'!R19</f>
        <v>3643000</v>
      </c>
      <c r="U36" s="71">
        <f t="shared" si="11"/>
        <v>3761333.3333333335</v>
      </c>
      <c r="V36" s="72">
        <f t="shared" si="12"/>
        <v>64504.091170853484</v>
      </c>
    </row>
    <row r="37" spans="1:22" x14ac:dyDescent="0.2">
      <c r="A37">
        <f>Setup!B22</f>
        <v>10</v>
      </c>
      <c r="B37" t="str">
        <f>Setup!C22</f>
        <v>854 + 1 T</v>
      </c>
      <c r="C37" s="114">
        <f>'enter luc data here'!P20</f>
        <v>117747</v>
      </c>
      <c r="D37" s="114">
        <f>'enter luc data here'!Q20</f>
        <v>97948</v>
      </c>
      <c r="E37" s="118">
        <f>'enter luc data here'!R20</f>
        <v>99793</v>
      </c>
      <c r="F37" s="114">
        <f t="shared" si="1"/>
        <v>105162.66666666667</v>
      </c>
      <c r="G37" s="118">
        <f t="shared" si="2"/>
        <v>6314.6678543777043</v>
      </c>
      <c r="H37" s="89">
        <f t="shared" si="18"/>
        <v>5.1921245259723081</v>
      </c>
      <c r="I37" s="89">
        <f t="shared" si="19"/>
        <v>4.3190757562395277</v>
      </c>
      <c r="J37" s="90">
        <f t="shared" si="20"/>
        <v>4.4004321368727402</v>
      </c>
      <c r="K37" s="89">
        <f t="shared" si="21"/>
        <v>4.6372108063615256</v>
      </c>
      <c r="L37" s="90">
        <f t="shared" si="22"/>
        <v>0.27844906316155316</v>
      </c>
      <c r="M37" s="41">
        <f t="shared" si="13"/>
        <v>0.97930866350997303</v>
      </c>
      <c r="N37" s="41">
        <f t="shared" si="14"/>
        <v>0.77535856170145545</v>
      </c>
      <c r="O37" s="42">
        <f t="shared" si="15"/>
        <v>0.79436396287508626</v>
      </c>
      <c r="P37" s="41">
        <f t="shared" si="16"/>
        <v>0.84967706269550491</v>
      </c>
      <c r="Q37" s="42">
        <f t="shared" si="17"/>
        <v>6.5047585826926393E-2</v>
      </c>
      <c r="R37" s="109">
        <f>'enter cell titer glow data here'!P20</f>
        <v>3681000</v>
      </c>
      <c r="S37" s="58">
        <f>'enter cell titer glow data here'!Q20</f>
        <v>3338000</v>
      </c>
      <c r="T37" s="59">
        <f>'enter cell titer glow data here'!R20</f>
        <v>3443000</v>
      </c>
      <c r="U37" s="71">
        <f t="shared" si="11"/>
        <v>3487333.3333333335</v>
      </c>
      <c r="V37" s="72">
        <f t="shared" si="12"/>
        <v>101466.46955740821</v>
      </c>
    </row>
    <row r="38" spans="1:22" x14ac:dyDescent="0.2">
      <c r="A38">
        <f>Setup!B23</f>
        <v>30</v>
      </c>
      <c r="B38" t="str">
        <f>Setup!C23</f>
        <v>854 + 1 T</v>
      </c>
      <c r="C38" s="114">
        <f>'enter luc data here'!P21</f>
        <v>137474</v>
      </c>
      <c r="D38" s="114">
        <f>'enter luc data here'!Q21</f>
        <v>101538</v>
      </c>
      <c r="E38" s="118">
        <f>'enter luc data here'!R21</f>
        <v>117440</v>
      </c>
      <c r="F38" s="114">
        <f t="shared" si="1"/>
        <v>118817.33333333333</v>
      </c>
      <c r="G38" s="118">
        <f t="shared" si="2"/>
        <v>10396.66307577151</v>
      </c>
      <c r="H38" s="89">
        <f t="shared" si="18"/>
        <v>6.0619984125584265</v>
      </c>
      <c r="I38" s="89">
        <f t="shared" si="19"/>
        <v>4.4773789575800338</v>
      </c>
      <c r="J38" s="90">
        <f t="shared" si="20"/>
        <v>5.1785871769997351</v>
      </c>
      <c r="K38" s="89">
        <f t="shared" si="21"/>
        <v>5.2393215157127315</v>
      </c>
      <c r="L38" s="90">
        <f t="shared" si="22"/>
        <v>0.45844708862208045</v>
      </c>
      <c r="M38" s="41">
        <f t="shared" si="13"/>
        <v>1.182517091126349</v>
      </c>
      <c r="N38" s="41">
        <f t="shared" si="14"/>
        <v>0.81233926100407572</v>
      </c>
      <c r="O38" s="42">
        <f t="shared" si="15"/>
        <v>0.97614624716292453</v>
      </c>
      <c r="P38" s="41">
        <f t="shared" si="16"/>
        <v>0.99033419976444981</v>
      </c>
      <c r="Q38" s="42">
        <f t="shared" si="17"/>
        <v>0.1070963428846126</v>
      </c>
      <c r="R38" s="109">
        <f>'enter cell titer glow data here'!P21</f>
        <v>4028000</v>
      </c>
      <c r="S38" s="58">
        <f>'enter cell titer glow data here'!Q21</f>
        <v>3812000</v>
      </c>
      <c r="T38" s="59">
        <f>'enter cell titer glow data here'!R21</f>
        <v>3789000</v>
      </c>
      <c r="U38" s="71">
        <f t="shared" si="11"/>
        <v>3876333.3333333335</v>
      </c>
      <c r="V38" s="72">
        <f t="shared" si="12"/>
        <v>76123.437769045733</v>
      </c>
    </row>
    <row r="39" spans="1:22" x14ac:dyDescent="0.2">
      <c r="A39">
        <f>Setup!B24</f>
        <v>100</v>
      </c>
      <c r="B39" t="str">
        <f>Setup!C24</f>
        <v>854 + 1 T</v>
      </c>
      <c r="C39" s="114">
        <f>'enter luc data here'!P22</f>
        <v>112889</v>
      </c>
      <c r="D39" s="114">
        <f>'enter luc data here'!Q22</f>
        <v>114174</v>
      </c>
      <c r="E39" s="118">
        <f>'enter luc data here'!R22</f>
        <v>122165</v>
      </c>
      <c r="F39" s="114">
        <f t="shared" si="1"/>
        <v>116409.33333333333</v>
      </c>
      <c r="G39" s="118">
        <f t="shared" si="2"/>
        <v>2901.642082989868</v>
      </c>
      <c r="H39" s="89">
        <f t="shared" si="18"/>
        <v>4.977908104771144</v>
      </c>
      <c r="I39" s="89">
        <f t="shared" si="19"/>
        <v>5.0345709498192077</v>
      </c>
      <c r="J39" s="90">
        <f t="shared" si="20"/>
        <v>5.3869388834994272</v>
      </c>
      <c r="K39" s="89">
        <f t="shared" si="21"/>
        <v>5.133139312696593</v>
      </c>
      <c r="L39" s="90">
        <f t="shared" si="22"/>
        <v>0.1279496464851341</v>
      </c>
      <c r="M39" s="41">
        <f t="shared" si="13"/>
        <v>0.92926625760130199</v>
      </c>
      <c r="N39" s="41">
        <f t="shared" si="14"/>
        <v>0.94250308172494179</v>
      </c>
      <c r="O39" s="42">
        <f t="shared" si="15"/>
        <v>1.0248186160222228</v>
      </c>
      <c r="P39" s="41">
        <f t="shared" si="16"/>
        <v>0.96552931844948875</v>
      </c>
      <c r="Q39" s="42">
        <f t="shared" si="17"/>
        <v>2.9889903441469939E-2</v>
      </c>
      <c r="R39" s="109">
        <f>'enter cell titer glow data here'!P22</f>
        <v>4201000</v>
      </c>
      <c r="S39" s="58">
        <f>'enter cell titer glow data here'!Q22</f>
        <v>3953000</v>
      </c>
      <c r="T39" s="59">
        <f>'enter cell titer glow data here'!R22</f>
        <v>3751000</v>
      </c>
      <c r="U39" s="71">
        <f t="shared" si="11"/>
        <v>3968333.3333333335</v>
      </c>
      <c r="V39" s="72">
        <f t="shared" si="12"/>
        <v>130129.84968014747</v>
      </c>
    </row>
    <row r="40" spans="1:22" x14ac:dyDescent="0.2">
      <c r="A40">
        <f>Setup!B25</f>
        <v>300</v>
      </c>
      <c r="B40" t="str">
        <f>Setup!C25</f>
        <v>854 + 1 T</v>
      </c>
      <c r="C40" s="114">
        <f>'enter luc data here'!P23</f>
        <v>122860</v>
      </c>
      <c r="D40" s="114">
        <f>'enter luc data here'!Q23</f>
        <v>106143</v>
      </c>
      <c r="E40" s="118">
        <f>'enter luc data here'!R23</f>
        <v>104426</v>
      </c>
      <c r="F40" s="114">
        <f t="shared" si="1"/>
        <v>111143</v>
      </c>
      <c r="G40" s="118">
        <f t="shared" si="2"/>
        <v>5879.4299326833834</v>
      </c>
      <c r="H40" s="89">
        <f t="shared" si="18"/>
        <v>5.4175853249845662</v>
      </c>
      <c r="I40" s="89">
        <f t="shared" si="19"/>
        <v>4.6804391921686213</v>
      </c>
      <c r="J40" s="90">
        <f t="shared" si="20"/>
        <v>4.6047270482405853</v>
      </c>
      <c r="K40" s="89">
        <f t="shared" si="21"/>
        <v>4.9009171884645912</v>
      </c>
      <c r="L40" s="90">
        <f t="shared" si="22"/>
        <v>0.25925698618411602</v>
      </c>
      <c r="M40" s="41">
        <f t="shared" si="13"/>
        <v>1.0319778321824793</v>
      </c>
      <c r="N40" s="41">
        <f t="shared" si="14"/>
        <v>0.85977550620980447</v>
      </c>
      <c r="O40" s="42">
        <f t="shared" si="15"/>
        <v>0.84208863693331448</v>
      </c>
      <c r="P40" s="41">
        <f t="shared" si="16"/>
        <v>0.91128065844186601</v>
      </c>
      <c r="Q40" s="42">
        <f t="shared" si="17"/>
        <v>6.0564186744119501E-2</v>
      </c>
      <c r="R40" s="109">
        <f>'enter cell titer glow data here'!P23</f>
        <v>3913000</v>
      </c>
      <c r="S40" s="58">
        <f>'enter cell titer glow data here'!Q23</f>
        <v>4006000</v>
      </c>
      <c r="T40" s="59">
        <f>'enter cell titer glow data here'!R23</f>
        <v>4664000</v>
      </c>
      <c r="U40" s="71">
        <f t="shared" si="11"/>
        <v>4194333.333333333</v>
      </c>
      <c r="V40" s="72">
        <f t="shared" si="12"/>
        <v>236362.95065945605</v>
      </c>
    </row>
    <row r="41" spans="1:22" x14ac:dyDescent="0.2">
      <c r="A41">
        <f>Setup!B26</f>
        <v>1000</v>
      </c>
      <c r="B41" t="str">
        <f>Setup!C26</f>
        <v>854 + 1 T</v>
      </c>
      <c r="C41" s="114">
        <f>'enter luc data here'!P24</f>
        <v>116253</v>
      </c>
      <c r="D41" s="114">
        <f>'enter luc data here'!Q24</f>
        <v>111645</v>
      </c>
      <c r="E41" s="118">
        <f>'enter luc data here'!R24</f>
        <v>123043</v>
      </c>
      <c r="F41" s="114">
        <f t="shared" si="1"/>
        <v>116980.33333333333</v>
      </c>
      <c r="G41" s="118">
        <f t="shared" si="2"/>
        <v>3310.3555364609674</v>
      </c>
      <c r="H41" s="89">
        <f t="shared" si="18"/>
        <v>5.126245700679072</v>
      </c>
      <c r="I41" s="89">
        <f t="shared" si="19"/>
        <v>4.9230531792927064</v>
      </c>
      <c r="J41" s="90">
        <f t="shared" si="20"/>
        <v>5.4256548196489991</v>
      </c>
      <c r="K41" s="89">
        <f t="shared" si="21"/>
        <v>5.1583178998735928</v>
      </c>
      <c r="L41" s="90">
        <f t="shared" si="22"/>
        <v>0.14597211114123684</v>
      </c>
      <c r="M41" s="41">
        <f t="shared" si="13"/>
        <v>0.96391892402303303</v>
      </c>
      <c r="N41" s="41">
        <f t="shared" si="14"/>
        <v>0.91645177572596503</v>
      </c>
      <c r="O41" s="42">
        <f t="shared" si="15"/>
        <v>1.0338629207541727</v>
      </c>
      <c r="P41" s="41">
        <f t="shared" si="16"/>
        <v>0.97141120683439031</v>
      </c>
      <c r="Q41" s="42">
        <f t="shared" si="17"/>
        <v>3.4100073169534041E-2</v>
      </c>
      <c r="R41" s="109">
        <f>'enter cell titer glow data here'!P24</f>
        <v>4136000</v>
      </c>
      <c r="S41" s="58">
        <f>'enter cell titer glow data here'!Q24</f>
        <v>4202000</v>
      </c>
      <c r="T41" s="59">
        <f>'enter cell titer glow data here'!R24</f>
        <v>3853000</v>
      </c>
      <c r="U41" s="71">
        <f t="shared" si="11"/>
        <v>4063666.6666666665</v>
      </c>
      <c r="V41" s="72">
        <f t="shared" si="12"/>
        <v>107042.56681858444</v>
      </c>
    </row>
    <row r="42" spans="1:22" x14ac:dyDescent="0.2">
      <c r="A42">
        <f>Setup!B27</f>
        <v>3000</v>
      </c>
      <c r="B42" t="str">
        <f>Setup!C27</f>
        <v>854 + 1 T</v>
      </c>
      <c r="C42" s="114">
        <f>'enter luc data here'!P25</f>
        <v>110615</v>
      </c>
      <c r="D42" s="114">
        <f>'enter luc data here'!Q25</f>
        <v>86657</v>
      </c>
      <c r="E42" s="118">
        <f>'enter luc data here'!R25</f>
        <v>92552</v>
      </c>
      <c r="F42" s="114">
        <f t="shared" si="1"/>
        <v>96608</v>
      </c>
      <c r="G42" s="118">
        <f t="shared" si="2"/>
        <v>7207.2831913280606</v>
      </c>
      <c r="H42" s="89">
        <f t="shared" si="18"/>
        <v>4.8776347120557366</v>
      </c>
      <c r="I42" s="89">
        <f t="shared" si="19"/>
        <v>3.8211923450039684</v>
      </c>
      <c r="J42" s="90">
        <f t="shared" si="20"/>
        <v>4.0811359026369169</v>
      </c>
      <c r="K42" s="89">
        <f t="shared" si="21"/>
        <v>4.2599876532322076</v>
      </c>
      <c r="L42" s="90">
        <f t="shared" si="22"/>
        <v>0.31780947135232751</v>
      </c>
      <c r="M42" s="41">
        <f t="shared" si="13"/>
        <v>0.90584171436616034</v>
      </c>
      <c r="N42" s="41">
        <f t="shared" si="14"/>
        <v>0.65904962693101399</v>
      </c>
      <c r="O42" s="42">
        <f t="shared" si="15"/>
        <v>0.71977420141261461</v>
      </c>
      <c r="P42" s="41">
        <f t="shared" si="16"/>
        <v>0.76155518090326302</v>
      </c>
      <c r="Q42" s="42">
        <f t="shared" si="17"/>
        <v>7.4242443589785698E-2</v>
      </c>
      <c r="R42" s="109">
        <f>'enter cell titer glow data here'!P25</f>
        <v>3621000</v>
      </c>
      <c r="S42" s="58">
        <f>'enter cell titer glow data here'!Q25</f>
        <v>3480000</v>
      </c>
      <c r="T42" s="59">
        <f>'enter cell titer glow data here'!R25</f>
        <v>3425000</v>
      </c>
      <c r="U42" s="71">
        <f t="shared" si="11"/>
        <v>3508666.6666666665</v>
      </c>
      <c r="V42" s="72">
        <f t="shared" si="12"/>
        <v>58367.608977735057</v>
      </c>
    </row>
    <row r="43" spans="1:22" s="10" customFormat="1" x14ac:dyDescent="0.2">
      <c r="A43" s="10">
        <f>Setup!B28</f>
        <v>10000</v>
      </c>
      <c r="B43" s="10" t="str">
        <f>Setup!C28</f>
        <v>854 + 1 T</v>
      </c>
      <c r="C43" s="115">
        <f>'enter luc data here'!P26</f>
        <v>89107</v>
      </c>
      <c r="D43" s="115">
        <f>'enter luc data here'!Q26</f>
        <v>66028</v>
      </c>
      <c r="E43" s="119">
        <f>'enter luc data here'!R26</f>
        <v>65928</v>
      </c>
      <c r="F43" s="115">
        <f t="shared" si="1"/>
        <v>73687.666666666672</v>
      </c>
      <c r="G43" s="119">
        <f t="shared" si="2"/>
        <v>7709.7207111830157</v>
      </c>
      <c r="H43" s="94">
        <f t="shared" si="18"/>
        <v>3.9292265631889935</v>
      </c>
      <c r="I43" s="95">
        <f t="shared" si="19"/>
        <v>2.9115442278860568</v>
      </c>
      <c r="J43" s="96">
        <f t="shared" si="20"/>
        <v>2.9071346679601375</v>
      </c>
      <c r="K43" s="95">
        <f t="shared" si="21"/>
        <v>3.2493018196783958</v>
      </c>
      <c r="L43" s="96">
        <f t="shared" si="22"/>
        <v>0.33996475488063538</v>
      </c>
      <c r="M43" s="43">
        <f t="shared" si="13"/>
        <v>0.68428715152472419</v>
      </c>
      <c r="N43" s="43">
        <f t="shared" si="14"/>
        <v>0.4465496698519742</v>
      </c>
      <c r="O43" s="44">
        <f t="shared" si="15"/>
        <v>0.44551956680733296</v>
      </c>
      <c r="P43" s="43">
        <f t="shared" si="16"/>
        <v>0.52545212939467711</v>
      </c>
      <c r="Q43" s="44">
        <f t="shared" si="17"/>
        <v>7.9418067779231966E-2</v>
      </c>
      <c r="R43" s="110">
        <f>'enter cell titer glow data here'!P26</f>
        <v>3787000</v>
      </c>
      <c r="S43" s="60">
        <f>'enter cell titer glow data here'!Q26</f>
        <v>4022000</v>
      </c>
      <c r="T43" s="61">
        <f>'enter cell titer glow data here'!R26</f>
        <v>3904000</v>
      </c>
      <c r="U43" s="73">
        <f t="shared" si="11"/>
        <v>3904333.3333333335</v>
      </c>
      <c r="V43" s="74">
        <f t="shared" si="12"/>
        <v>67838.861363610107</v>
      </c>
    </row>
    <row r="44" spans="1:22" x14ac:dyDescent="0.2">
      <c r="A44">
        <f>Setup!D21</f>
        <v>3</v>
      </c>
      <c r="B44" t="str">
        <f>Setup!E21</f>
        <v>956 + 1 T</v>
      </c>
      <c r="C44" s="114">
        <f>'enter luc data here'!S19</f>
        <v>108980</v>
      </c>
      <c r="D44" s="114">
        <f>'enter luc data here'!T19</f>
        <v>121550</v>
      </c>
      <c r="E44" s="118">
        <f>'enter luc data here'!U19</f>
        <v>106975</v>
      </c>
      <c r="F44" s="114">
        <f t="shared" si="1"/>
        <v>112501.66666666667</v>
      </c>
      <c r="G44" s="118">
        <f t="shared" si="2"/>
        <v>4561.0400251599549</v>
      </c>
      <c r="H44" s="89">
        <f t="shared" si="18"/>
        <v>4.8055384072669547</v>
      </c>
      <c r="I44" s="89">
        <f t="shared" si="19"/>
        <v>5.3598200899550221</v>
      </c>
      <c r="J44" s="90">
        <f t="shared" si="20"/>
        <v>4.7171267307522706</v>
      </c>
      <c r="K44" s="89">
        <f t="shared" si="21"/>
        <v>4.9608284093247486</v>
      </c>
      <c r="L44" s="90">
        <f t="shared" si="22"/>
        <v>0.20112179315459711</v>
      </c>
      <c r="M44" s="41">
        <f t="shared" si="13"/>
        <v>0.88899952958627626</v>
      </c>
      <c r="N44" s="41">
        <f t="shared" si="14"/>
        <v>1.0184834822976792</v>
      </c>
      <c r="O44" s="42">
        <f t="shared" si="15"/>
        <v>0.86834596354121951</v>
      </c>
      <c r="P44" s="41">
        <f t="shared" si="16"/>
        <v>0.92527632514172498</v>
      </c>
      <c r="Q44" s="42">
        <f t="shared" si="17"/>
        <v>4.6983412166477924E-2</v>
      </c>
      <c r="R44" s="113">
        <f>'enter cell titer glow data here'!S19</f>
        <v>3653000</v>
      </c>
      <c r="S44" s="62">
        <f>'enter cell titer glow data here'!T19</f>
        <v>3798000</v>
      </c>
      <c r="T44" s="63">
        <f>'enter cell titer glow data here'!U19</f>
        <v>3709000</v>
      </c>
      <c r="U44" s="71">
        <f t="shared" si="11"/>
        <v>3720000</v>
      </c>
      <c r="V44" s="72">
        <f t="shared" si="12"/>
        <v>42217.689815210564</v>
      </c>
    </row>
    <row r="45" spans="1:22" x14ac:dyDescent="0.2">
      <c r="A45">
        <f>Setup!D22</f>
        <v>10</v>
      </c>
      <c r="B45" t="str">
        <f>Setup!E22</f>
        <v>956 + 1 T</v>
      </c>
      <c r="C45" s="114">
        <f>'enter luc data here'!S20</f>
        <v>107794</v>
      </c>
      <c r="D45" s="114">
        <f>'enter luc data here'!T20</f>
        <v>77766</v>
      </c>
      <c r="E45" s="118">
        <f>'enter luc data here'!U20</f>
        <v>91040</v>
      </c>
      <c r="F45" s="114">
        <f t="shared" si="1"/>
        <v>92200</v>
      </c>
      <c r="G45" s="118">
        <f t="shared" si="2"/>
        <v>8687.7192250517255</v>
      </c>
      <c r="H45" s="89">
        <f t="shared" si="18"/>
        <v>4.7532410265455507</v>
      </c>
      <c r="I45" s="89">
        <f t="shared" si="19"/>
        <v>3.4291383719904753</v>
      </c>
      <c r="J45" s="90">
        <f t="shared" si="20"/>
        <v>4.014463356557016</v>
      </c>
      <c r="K45" s="89">
        <f t="shared" si="21"/>
        <v>4.0656142516976805</v>
      </c>
      <c r="L45" s="90">
        <f t="shared" si="22"/>
        <v>0.38309018542427381</v>
      </c>
      <c r="M45" s="41">
        <f t="shared" si="13"/>
        <v>0.87678250747683117</v>
      </c>
      <c r="N45" s="41">
        <f t="shared" si="14"/>
        <v>0.56746316523196205</v>
      </c>
      <c r="O45" s="42">
        <f t="shared" si="15"/>
        <v>0.70419904337763917</v>
      </c>
      <c r="P45" s="41">
        <f t="shared" si="16"/>
        <v>0.7161482386954775</v>
      </c>
      <c r="Q45" s="42">
        <f t="shared" si="17"/>
        <v>8.9492460247139582E-2</v>
      </c>
      <c r="R45" s="109">
        <f>'enter cell titer glow data here'!S20</f>
        <v>3439000</v>
      </c>
      <c r="S45" s="58">
        <f>'enter cell titer glow data here'!T20</f>
        <v>3569000</v>
      </c>
      <c r="T45" s="59">
        <f>'enter cell titer glow data here'!U20</f>
        <v>3568000</v>
      </c>
      <c r="U45" s="71">
        <f t="shared" si="11"/>
        <v>3525333.3333333335</v>
      </c>
      <c r="V45" s="72">
        <f t="shared" si="12"/>
        <v>43167.631906840164</v>
      </c>
    </row>
    <row r="46" spans="1:22" x14ac:dyDescent="0.2">
      <c r="A46">
        <f>Setup!D23</f>
        <v>30</v>
      </c>
      <c r="B46" t="str">
        <f>Setup!E23</f>
        <v>956 + 1 T</v>
      </c>
      <c r="C46" s="114">
        <f>'enter luc data here'!S21</f>
        <v>112092</v>
      </c>
      <c r="D46" s="114">
        <f>'enter luc data here'!T21</f>
        <v>92645</v>
      </c>
      <c r="E46" s="118">
        <f>'enter luc data here'!U21</f>
        <v>101446</v>
      </c>
      <c r="F46" s="114">
        <f t="shared" si="1"/>
        <v>102061</v>
      </c>
      <c r="G46" s="118">
        <f t="shared" si="2"/>
        <v>5622.2807056685933</v>
      </c>
      <c r="H46" s="89">
        <f t="shared" si="18"/>
        <v>4.9427639121615661</v>
      </c>
      <c r="I46" s="89">
        <f t="shared" si="19"/>
        <v>4.085236793368022</v>
      </c>
      <c r="J46" s="90">
        <f t="shared" si="20"/>
        <v>4.4733221624481878</v>
      </c>
      <c r="K46" s="89">
        <f t="shared" si="21"/>
        <v>4.500440955992592</v>
      </c>
      <c r="L46" s="90">
        <f t="shared" si="22"/>
        <v>0.24791783691986027</v>
      </c>
      <c r="M46" s="41">
        <f t="shared" si="13"/>
        <v>0.92105633633551143</v>
      </c>
      <c r="N46" s="41">
        <f t="shared" si="14"/>
        <v>0.72073219724413096</v>
      </c>
      <c r="O46" s="42">
        <f t="shared" si="15"/>
        <v>0.81139156620300579</v>
      </c>
      <c r="P46" s="41">
        <f t="shared" si="16"/>
        <v>0.81772669992754932</v>
      </c>
      <c r="Q46" s="42">
        <f t="shared" si="17"/>
        <v>5.7915284727368746E-2</v>
      </c>
      <c r="R46" s="109">
        <f>'enter cell titer glow data here'!S21</f>
        <v>3952000</v>
      </c>
      <c r="S46" s="58">
        <f>'enter cell titer glow data here'!T21</f>
        <v>4669000</v>
      </c>
      <c r="T46" s="59">
        <f>'enter cell titer glow data here'!U21</f>
        <v>4170000</v>
      </c>
      <c r="U46" s="71">
        <f t="shared" si="11"/>
        <v>4263666.666666667</v>
      </c>
      <c r="V46" s="72">
        <f t="shared" si="12"/>
        <v>212212.41978524986</v>
      </c>
    </row>
    <row r="47" spans="1:22" x14ac:dyDescent="0.2">
      <c r="A47">
        <f>Setup!D24</f>
        <v>100</v>
      </c>
      <c r="B47" t="str">
        <f>Setup!E24</f>
        <v>956 + 1 T</v>
      </c>
      <c r="C47" s="114">
        <f>'enter luc data here'!S22</f>
        <v>117307</v>
      </c>
      <c r="D47" s="114">
        <f>'enter luc data here'!T22</f>
        <v>96667</v>
      </c>
      <c r="E47" s="118">
        <f>'enter luc data here'!U22</f>
        <v>115391</v>
      </c>
      <c r="F47" s="114">
        <f t="shared" si="1"/>
        <v>109788.33333333333</v>
      </c>
      <c r="G47" s="118">
        <f t="shared" si="2"/>
        <v>6583.9401914388955</v>
      </c>
      <c r="H47" s="89">
        <f t="shared" si="18"/>
        <v>5.172722462298263</v>
      </c>
      <c r="I47" s="89">
        <f t="shared" si="19"/>
        <v>4.2625892935884995</v>
      </c>
      <c r="J47" s="90">
        <f t="shared" si="20"/>
        <v>5.0882352941176467</v>
      </c>
      <c r="K47" s="89">
        <f t="shared" si="21"/>
        <v>4.8411823500014695</v>
      </c>
      <c r="L47" s="90">
        <f t="shared" si="22"/>
        <v>0.2903227882281903</v>
      </c>
      <c r="M47" s="41">
        <f t="shared" si="13"/>
        <v>0.97477621011355164</v>
      </c>
      <c r="N47" s="41">
        <f t="shared" si="14"/>
        <v>0.7621629416996013</v>
      </c>
      <c r="O47" s="42">
        <f t="shared" si="15"/>
        <v>0.95503943577822559</v>
      </c>
      <c r="P47" s="41">
        <f t="shared" si="16"/>
        <v>0.89732619586379281</v>
      </c>
      <c r="Q47" s="42">
        <f t="shared" si="17"/>
        <v>6.7821368369370166E-2</v>
      </c>
      <c r="R47" s="109">
        <f>'enter cell titer glow data here'!S22</f>
        <v>3959000</v>
      </c>
      <c r="S47" s="58">
        <f>'enter cell titer glow data here'!T22</f>
        <v>3510000</v>
      </c>
      <c r="T47" s="59">
        <f>'enter cell titer glow data here'!U22</f>
        <v>3984000</v>
      </c>
      <c r="U47" s="71">
        <f t="shared" si="11"/>
        <v>3817666.6666666665</v>
      </c>
      <c r="V47" s="72">
        <f t="shared" si="12"/>
        <v>154002.52523182138</v>
      </c>
    </row>
    <row r="48" spans="1:22" x14ac:dyDescent="0.2">
      <c r="A48">
        <f>Setup!D25</f>
        <v>300</v>
      </c>
      <c r="B48" t="str">
        <f>Setup!E25</f>
        <v>956 + 1 T</v>
      </c>
      <c r="C48" s="114">
        <f>'enter luc data here'!S23</f>
        <v>129557</v>
      </c>
      <c r="D48" s="114">
        <f>'enter luc data here'!T23</f>
        <v>99767</v>
      </c>
      <c r="E48" s="118">
        <f>'enter luc data here'!U23</f>
        <v>116314</v>
      </c>
      <c r="F48" s="114">
        <f t="shared" si="1"/>
        <v>115212.66666666667</v>
      </c>
      <c r="G48" s="118">
        <f t="shared" si="2"/>
        <v>8617.2448484290708</v>
      </c>
      <c r="H48" s="89">
        <f t="shared" si="18"/>
        <v>5.7128935532233882</v>
      </c>
      <c r="I48" s="89">
        <f t="shared" si="19"/>
        <v>4.3992856512920007</v>
      </c>
      <c r="J48" s="90">
        <f t="shared" si="20"/>
        <v>5.128935532233883</v>
      </c>
      <c r="K48" s="89">
        <f t="shared" si="21"/>
        <v>5.0803715789164237</v>
      </c>
      <c r="L48" s="90">
        <f t="shared" si="22"/>
        <v>0.3799825755546824</v>
      </c>
      <c r="M48" s="41">
        <f t="shared" si="13"/>
        <v>1.1009638330821025</v>
      </c>
      <c r="N48" s="41">
        <f t="shared" si="14"/>
        <v>0.79409613608347951</v>
      </c>
      <c r="O48" s="42">
        <f t="shared" si="15"/>
        <v>0.96454728688026425</v>
      </c>
      <c r="P48" s="41">
        <f t="shared" si="16"/>
        <v>0.95320241868194877</v>
      </c>
      <c r="Q48" s="42">
        <f t="shared" si="17"/>
        <v>8.8766501547858395E-2</v>
      </c>
      <c r="R48" s="109">
        <f>'enter cell titer glow data here'!S23</f>
        <v>3372000</v>
      </c>
      <c r="S48" s="58">
        <f>'enter cell titer glow data here'!T23</f>
        <v>4235000</v>
      </c>
      <c r="T48" s="59">
        <f>'enter cell titer glow data here'!U23</f>
        <v>3920000</v>
      </c>
      <c r="U48" s="71">
        <f t="shared" si="11"/>
        <v>3842333.3333333335</v>
      </c>
      <c r="V48" s="72">
        <f t="shared" si="12"/>
        <v>252135.10487655445</v>
      </c>
    </row>
    <row r="49" spans="1:22" x14ac:dyDescent="0.2">
      <c r="A49">
        <f>Setup!D26</f>
        <v>1000</v>
      </c>
      <c r="B49" t="str">
        <f>Setup!E26</f>
        <v>956 + 1 T</v>
      </c>
      <c r="C49" s="114">
        <f>'enter luc data here'!S24</f>
        <v>108192</v>
      </c>
      <c r="D49" s="114">
        <f>'enter luc data here'!T24</f>
        <v>103697</v>
      </c>
      <c r="E49" s="118">
        <f>'enter luc data here'!U24</f>
        <v>73408</v>
      </c>
      <c r="F49" s="114">
        <f t="shared" si="1"/>
        <v>95099</v>
      </c>
      <c r="G49" s="118">
        <f t="shared" si="2"/>
        <v>10922.848636382972</v>
      </c>
      <c r="H49" s="89">
        <f t="shared" si="18"/>
        <v>4.7707910750507097</v>
      </c>
      <c r="I49" s="89">
        <f t="shared" si="19"/>
        <v>4.572581356380633</v>
      </c>
      <c r="J49" s="90">
        <f t="shared" si="20"/>
        <v>3.2369697504189081</v>
      </c>
      <c r="K49" s="89">
        <f t="shared" si="21"/>
        <v>4.1934473939500831</v>
      </c>
      <c r="L49" s="90">
        <f t="shared" si="22"/>
        <v>0.48164955623877598</v>
      </c>
      <c r="M49" s="41">
        <f t="shared" si="13"/>
        <v>0.88088231759450331</v>
      </c>
      <c r="N49" s="41">
        <f t="shared" si="14"/>
        <v>0.83457918573787993</v>
      </c>
      <c r="O49" s="42">
        <f t="shared" si="15"/>
        <v>0.5225712745464971</v>
      </c>
      <c r="P49" s="41">
        <f t="shared" si="16"/>
        <v>0.74601092595962681</v>
      </c>
      <c r="Q49" s="42">
        <f t="shared" si="17"/>
        <v>0.11251659636493407</v>
      </c>
      <c r="R49" s="109">
        <f>'enter cell titer glow data here'!S24</f>
        <v>4744000</v>
      </c>
      <c r="S49" s="58">
        <f>'enter cell titer glow data here'!T24</f>
        <v>4183000</v>
      </c>
      <c r="T49" s="59">
        <f>'enter cell titer glow data here'!U24</f>
        <v>4650000</v>
      </c>
      <c r="U49" s="71">
        <f t="shared" si="11"/>
        <v>4525666.666666667</v>
      </c>
      <c r="V49" s="72">
        <f t="shared" si="12"/>
        <v>173468.85727543273</v>
      </c>
    </row>
    <row r="50" spans="1:22" x14ac:dyDescent="0.2">
      <c r="A50">
        <f>Setup!D27</f>
        <v>3000</v>
      </c>
      <c r="B50" t="str">
        <f>Setup!E27</f>
        <v>956 + 1 T</v>
      </c>
      <c r="C50" s="114">
        <f>'enter luc data here'!S25</f>
        <v>99496</v>
      </c>
      <c r="D50" s="114">
        <f>'enter luc data here'!T25</f>
        <v>74128</v>
      </c>
      <c r="E50" s="118">
        <f>'enter luc data here'!U25</f>
        <v>71201</v>
      </c>
      <c r="F50" s="114">
        <f t="shared" si="1"/>
        <v>81608.333333333328</v>
      </c>
      <c r="G50" s="118">
        <f t="shared" si="2"/>
        <v>8983.6573163594112</v>
      </c>
      <c r="H50" s="89">
        <f t="shared" si="18"/>
        <v>4.3873357438927592</v>
      </c>
      <c r="I50" s="89">
        <f t="shared" si="19"/>
        <v>3.268718581885528</v>
      </c>
      <c r="J50" s="90">
        <f t="shared" si="20"/>
        <v>3.1396507628538672</v>
      </c>
      <c r="K50" s="89">
        <f t="shared" si="21"/>
        <v>3.5985683628773848</v>
      </c>
      <c r="L50" s="90">
        <f t="shared" si="22"/>
        <v>0.39613975290411074</v>
      </c>
      <c r="M50" s="41">
        <f t="shared" si="13"/>
        <v>0.79130455683250178</v>
      </c>
      <c r="N50" s="41">
        <f t="shared" si="14"/>
        <v>0.52998801646791394</v>
      </c>
      <c r="O50" s="42">
        <f t="shared" si="15"/>
        <v>0.4998369003512651</v>
      </c>
      <c r="P50" s="41">
        <f t="shared" si="16"/>
        <v>0.60704315788389362</v>
      </c>
      <c r="Q50" s="42">
        <f t="shared" si="17"/>
        <v>9.2540927535952944E-2</v>
      </c>
      <c r="R50" s="109">
        <f>'enter cell titer glow data here'!S25</f>
        <v>3197000</v>
      </c>
      <c r="S50" s="58">
        <f>'enter cell titer glow data here'!T25</f>
        <v>3627000</v>
      </c>
      <c r="T50" s="59">
        <f>'enter cell titer glow data here'!U25</f>
        <v>3445000</v>
      </c>
      <c r="U50" s="71">
        <f t="shared" si="11"/>
        <v>3423000</v>
      </c>
      <c r="V50" s="72">
        <f t="shared" si="12"/>
        <v>124616.74579820054</v>
      </c>
    </row>
    <row r="51" spans="1:22" s="10" customFormat="1" x14ac:dyDescent="0.2">
      <c r="A51" s="10">
        <f>Setup!D28</f>
        <v>10000</v>
      </c>
      <c r="B51" s="10" t="str">
        <f>Setup!E28</f>
        <v>956 + 1 T</v>
      </c>
      <c r="C51" s="115">
        <f>'enter luc data here'!S26</f>
        <v>68110</v>
      </c>
      <c r="D51" s="115">
        <f>'enter luc data here'!T26</f>
        <v>65865</v>
      </c>
      <c r="E51" s="119">
        <f>'enter luc data here'!U26</f>
        <v>42596</v>
      </c>
      <c r="F51" s="115">
        <f t="shared" si="1"/>
        <v>58857</v>
      </c>
      <c r="G51" s="119">
        <f t="shared" si="2"/>
        <v>8156.2879015722183</v>
      </c>
      <c r="H51" s="94">
        <f t="shared" si="18"/>
        <v>3.0033512655436989</v>
      </c>
      <c r="I51" s="95">
        <f t="shared" si="19"/>
        <v>2.9043566452068084</v>
      </c>
      <c r="J51" s="96">
        <f t="shared" si="20"/>
        <v>1.8782961460446248</v>
      </c>
      <c r="K51" s="95">
        <f t="shared" si="21"/>
        <v>2.5953346855983774</v>
      </c>
      <c r="L51" s="96">
        <f t="shared" si="22"/>
        <v>0.35965640275033944</v>
      </c>
      <c r="M51" s="43">
        <f t="shared" si="13"/>
        <v>0.46799641524140462</v>
      </c>
      <c r="N51" s="43">
        <f t="shared" si="14"/>
        <v>0.44487060188920896</v>
      </c>
      <c r="O51" s="44">
        <f t="shared" si="15"/>
        <v>0.20517592443164062</v>
      </c>
      <c r="P51" s="43">
        <f t="shared" si="16"/>
        <v>0.37268098052075138</v>
      </c>
      <c r="Q51" s="44">
        <f t="shared" si="17"/>
        <v>8.4018170003799936E-2</v>
      </c>
      <c r="R51" s="110">
        <f>'enter cell titer glow data here'!S26</f>
        <v>3952000</v>
      </c>
      <c r="S51" s="60">
        <f>'enter cell titer glow data here'!T26</f>
        <v>4105000</v>
      </c>
      <c r="T51" s="61">
        <f>'enter cell titer glow data here'!U26</f>
        <v>4149000</v>
      </c>
      <c r="U51" s="73">
        <f t="shared" si="11"/>
        <v>4068666.6666666665</v>
      </c>
      <c r="V51" s="74">
        <f t="shared" si="12"/>
        <v>59700.176809713979</v>
      </c>
    </row>
    <row r="52" spans="1:22" x14ac:dyDescent="0.2">
      <c r="A52">
        <f>Setup!F21</f>
        <v>3</v>
      </c>
      <c r="B52" t="str">
        <f>Setup!G21</f>
        <v>863 + 1 T</v>
      </c>
      <c r="C52" s="114">
        <f>'enter luc data here'!V19</f>
        <v>114694</v>
      </c>
      <c r="D52" s="114">
        <f>'enter luc data here'!W19</f>
        <v>121383</v>
      </c>
      <c r="E52" s="118">
        <f>'enter luc data here'!X19</f>
        <v>117716</v>
      </c>
      <c r="F52" s="114">
        <f t="shared" si="1"/>
        <v>117931</v>
      </c>
      <c r="G52" s="118">
        <f t="shared" si="2"/>
        <v>1933.9380376147869</v>
      </c>
      <c r="H52" s="89">
        <f t="shared" si="18"/>
        <v>5.0575006614339886</v>
      </c>
      <c r="I52" s="89">
        <f t="shared" si="19"/>
        <v>5.3524561248787368</v>
      </c>
      <c r="J52" s="90">
        <f t="shared" si="20"/>
        <v>5.1907575623952731</v>
      </c>
      <c r="K52" s="89">
        <f t="shared" si="21"/>
        <v>5.2002381162360001</v>
      </c>
      <c r="L52" s="90">
        <f t="shared" si="22"/>
        <v>8.5278156698773575E-2</v>
      </c>
      <c r="M52" s="41">
        <f t="shared" si="13"/>
        <v>0.94785961755707626</v>
      </c>
      <c r="N52" s="41">
        <f t="shared" si="14"/>
        <v>1.0167632102131283</v>
      </c>
      <c r="O52" s="42">
        <f t="shared" si="15"/>
        <v>0.97898933156613432</v>
      </c>
      <c r="P52" s="41">
        <f t="shared" si="16"/>
        <v>0.98120405311211301</v>
      </c>
      <c r="Q52" s="42">
        <f t="shared" si="17"/>
        <v>1.9921554606944832E-2</v>
      </c>
      <c r="R52" s="113">
        <f>'enter cell titer glow data here'!V19</f>
        <v>3563000</v>
      </c>
      <c r="S52" s="62">
        <f>'enter cell titer glow data here'!W19</f>
        <v>3556000</v>
      </c>
      <c r="T52" s="63">
        <f>'enter cell titer glow data here'!X19</f>
        <v>3531000</v>
      </c>
      <c r="U52" s="71">
        <f t="shared" ref="U52:U83" si="23">AVERAGE(R52:T52)</f>
        <v>3550000</v>
      </c>
      <c r="V52" s="72">
        <f t="shared" ref="V52:V83" si="24">STDEV(R52:T52)/SQRT(3)</f>
        <v>9712.5348562223116</v>
      </c>
    </row>
    <row r="53" spans="1:22" x14ac:dyDescent="0.2">
      <c r="A53">
        <f>Setup!F22</f>
        <v>10</v>
      </c>
      <c r="B53" t="str">
        <f>Setup!G22</f>
        <v>863 + 1 T</v>
      </c>
      <c r="C53" s="114">
        <f>'enter luc data here'!V20</f>
        <v>95630</v>
      </c>
      <c r="D53" s="114">
        <f>'enter luc data here'!W20</f>
        <v>111085</v>
      </c>
      <c r="E53" s="118">
        <f>'enter luc data here'!X20</f>
        <v>99786</v>
      </c>
      <c r="F53" s="114">
        <f t="shared" si="1"/>
        <v>102167</v>
      </c>
      <c r="G53" s="118">
        <f t="shared" si="2"/>
        <v>4617.5797051413565</v>
      </c>
      <c r="H53" s="89">
        <f t="shared" si="18"/>
        <v>4.216862157156716</v>
      </c>
      <c r="I53" s="89">
        <f t="shared" si="19"/>
        <v>4.8983596437075576</v>
      </c>
      <c r="J53" s="90">
        <f t="shared" si="20"/>
        <v>4.4001234676779255</v>
      </c>
      <c r="K53" s="89">
        <f t="shared" si="21"/>
        <v>4.5051150895140664</v>
      </c>
      <c r="L53" s="90">
        <f t="shared" si="22"/>
        <v>0.20361494422529999</v>
      </c>
      <c r="M53" s="41">
        <f t="shared" si="13"/>
        <v>0.75148077312667172</v>
      </c>
      <c r="N53" s="41">
        <f t="shared" si="14"/>
        <v>0.91068319867597414</v>
      </c>
      <c r="O53" s="42">
        <f t="shared" si="15"/>
        <v>0.79429185566196137</v>
      </c>
      <c r="P53" s="41">
        <f t="shared" si="16"/>
        <v>0.81881860915486904</v>
      </c>
      <c r="Q53" s="42">
        <f t="shared" si="17"/>
        <v>4.7565829131396731E-2</v>
      </c>
      <c r="R53" s="109">
        <f>'enter cell titer glow data here'!V20</f>
        <v>3455000</v>
      </c>
      <c r="S53" s="58">
        <f>'enter cell titer glow data here'!W20</f>
        <v>3203000</v>
      </c>
      <c r="T53" s="59">
        <f>'enter cell titer glow data here'!X20</f>
        <v>3428000</v>
      </c>
      <c r="U53" s="71">
        <f t="shared" si="23"/>
        <v>3362000</v>
      </c>
      <c r="V53" s="72">
        <f t="shared" si="24"/>
        <v>79881.161734166104</v>
      </c>
    </row>
    <row r="54" spans="1:22" x14ac:dyDescent="0.2">
      <c r="A54">
        <f>Setup!F23</f>
        <v>30</v>
      </c>
      <c r="B54" t="str">
        <f>Setup!G23</f>
        <v>863 + 1 T</v>
      </c>
      <c r="C54" s="114">
        <f>'enter luc data here'!V21</f>
        <v>117446</v>
      </c>
      <c r="D54" s="114">
        <f>'enter luc data here'!W21</f>
        <v>120106</v>
      </c>
      <c r="E54" s="118">
        <f>'enter luc data here'!X21</f>
        <v>129552</v>
      </c>
      <c r="F54" s="114">
        <f t="shared" si="1"/>
        <v>122368</v>
      </c>
      <c r="G54" s="118">
        <f t="shared" si="2"/>
        <v>3673.1590400271716</v>
      </c>
      <c r="H54" s="89">
        <f t="shared" si="18"/>
        <v>5.1788517505952907</v>
      </c>
      <c r="I54" s="89">
        <f t="shared" si="19"/>
        <v>5.2961460446247468</v>
      </c>
      <c r="J54" s="90">
        <f t="shared" si="20"/>
        <v>5.7126730752270927</v>
      </c>
      <c r="K54" s="89">
        <f t="shared" si="21"/>
        <v>5.3958902901490431</v>
      </c>
      <c r="L54" s="90">
        <f t="shared" si="22"/>
        <v>0.16197014904432369</v>
      </c>
      <c r="M54" s="41">
        <f t="shared" si="13"/>
        <v>0.97620805334560301</v>
      </c>
      <c r="N54" s="41">
        <f t="shared" si="14"/>
        <v>1.0036087943330598</v>
      </c>
      <c r="O54" s="42">
        <f t="shared" si="15"/>
        <v>1.1009123279298705</v>
      </c>
      <c r="P54" s="41">
        <f t="shared" si="16"/>
        <v>1.0269097252028445</v>
      </c>
      <c r="Q54" s="42">
        <f t="shared" si="17"/>
        <v>3.7837323105834521E-2</v>
      </c>
      <c r="R54" s="109">
        <f>'enter cell titer glow data here'!V21</f>
        <v>3890000</v>
      </c>
      <c r="S54" s="58">
        <f>'enter cell titer glow data here'!W21</f>
        <v>3533000</v>
      </c>
      <c r="T54" s="59">
        <f>'enter cell titer glow data here'!X21</f>
        <v>3495000</v>
      </c>
      <c r="U54" s="71">
        <f t="shared" si="23"/>
        <v>3639333.3333333335</v>
      </c>
      <c r="V54" s="72">
        <f t="shared" si="24"/>
        <v>125812.47067670907</v>
      </c>
    </row>
    <row r="55" spans="1:22" x14ac:dyDescent="0.2">
      <c r="A55">
        <f>Setup!F24</f>
        <v>100</v>
      </c>
      <c r="B55" t="str">
        <f>Setup!G24</f>
        <v>863 + 1 T</v>
      </c>
      <c r="C55" s="114">
        <f>'enter luc data here'!V22</f>
        <v>114536</v>
      </c>
      <c r="D55" s="114">
        <f>'enter luc data here'!W22</f>
        <v>115196</v>
      </c>
      <c r="E55" s="118">
        <f>'enter luc data here'!X22</f>
        <v>137656</v>
      </c>
      <c r="F55" s="114">
        <f t="shared" si="1"/>
        <v>122462.66666666667</v>
      </c>
      <c r="G55" s="118">
        <f t="shared" si="2"/>
        <v>7599.0554968656761</v>
      </c>
      <c r="H55" s="89">
        <f t="shared" si="18"/>
        <v>5.0505335567510361</v>
      </c>
      <c r="I55" s="89">
        <f t="shared" si="19"/>
        <v>5.0796366522621046</v>
      </c>
      <c r="J55" s="90">
        <f t="shared" si="20"/>
        <v>6.0700238116236003</v>
      </c>
      <c r="K55" s="89">
        <f t="shared" si="21"/>
        <v>5.4000646735455797</v>
      </c>
      <c r="L55" s="90">
        <f t="shared" si="22"/>
        <v>0.33508490593816376</v>
      </c>
      <c r="M55" s="41">
        <f t="shared" si="13"/>
        <v>0.94623205474654315</v>
      </c>
      <c r="N55" s="41">
        <f t="shared" si="14"/>
        <v>0.95303073484117529</v>
      </c>
      <c r="O55" s="42">
        <f t="shared" si="15"/>
        <v>1.184391878667596</v>
      </c>
      <c r="P55" s="41">
        <f t="shared" si="16"/>
        <v>1.027884889418438</v>
      </c>
      <c r="Q55" s="42">
        <f t="shared" si="17"/>
        <v>7.8278102037190198E-2</v>
      </c>
      <c r="R55" s="109">
        <f>'enter cell titer glow data here'!V22</f>
        <v>3935000</v>
      </c>
      <c r="S55" s="58">
        <f>'enter cell titer glow data here'!W22</f>
        <v>3364000</v>
      </c>
      <c r="T55" s="59">
        <f>'enter cell titer glow data here'!X22</f>
        <v>3290000</v>
      </c>
      <c r="U55" s="71">
        <f t="shared" si="23"/>
        <v>3529666.6666666665</v>
      </c>
      <c r="V55" s="72">
        <f t="shared" si="24"/>
        <v>203789.37928928269</v>
      </c>
    </row>
    <row r="56" spans="1:22" x14ac:dyDescent="0.2">
      <c r="A56">
        <f>Setup!F25</f>
        <v>300</v>
      </c>
      <c r="B56" t="str">
        <f>Setup!G25</f>
        <v>863 + 1 T</v>
      </c>
      <c r="C56" s="114">
        <f>'enter luc data here'!V23</f>
        <v>107137</v>
      </c>
      <c r="D56" s="114">
        <f>'enter luc data here'!W23</f>
        <v>109770</v>
      </c>
      <c r="E56" s="118">
        <f>'enter luc data here'!X23</f>
        <v>122103</v>
      </c>
      <c r="F56" s="114">
        <f t="shared" si="1"/>
        <v>113003.33333333333</v>
      </c>
      <c r="G56" s="118">
        <f t="shared" si="2"/>
        <v>4612.8849372647965</v>
      </c>
      <c r="H56" s="89">
        <f t="shared" si="18"/>
        <v>4.7242702178322604</v>
      </c>
      <c r="I56" s="89">
        <f t="shared" si="19"/>
        <v>4.840373930681718</v>
      </c>
      <c r="J56" s="90">
        <f t="shared" si="20"/>
        <v>5.3842049563453571</v>
      </c>
      <c r="K56" s="89">
        <f t="shared" si="21"/>
        <v>4.9829497016197779</v>
      </c>
      <c r="L56" s="90">
        <f t="shared" si="22"/>
        <v>0.20340792562240054</v>
      </c>
      <c r="M56" s="41">
        <f t="shared" si="13"/>
        <v>0.87001473047353828</v>
      </c>
      <c r="N56" s="41">
        <f t="shared" si="14"/>
        <v>0.89713734363894193</v>
      </c>
      <c r="O56" s="42">
        <f t="shared" si="15"/>
        <v>1.0241799521345452</v>
      </c>
      <c r="P56" s="41">
        <f t="shared" si="16"/>
        <v>0.93044400874900857</v>
      </c>
      <c r="Q56" s="42">
        <f t="shared" si="17"/>
        <v>4.7517468184561484E-2</v>
      </c>
      <c r="R56" s="109">
        <f>'enter cell titer glow data here'!V23</f>
        <v>3595000</v>
      </c>
      <c r="S56" s="58">
        <f>'enter cell titer glow data here'!W23</f>
        <v>3190000</v>
      </c>
      <c r="T56" s="59">
        <f>'enter cell titer glow data here'!X23</f>
        <v>2991000</v>
      </c>
      <c r="U56" s="71">
        <f t="shared" si="23"/>
        <v>3258666.6666666665</v>
      </c>
      <c r="V56" s="72">
        <f t="shared" si="24"/>
        <v>177707.93767052479</v>
      </c>
    </row>
    <row r="57" spans="1:22" x14ac:dyDescent="0.2">
      <c r="A57">
        <f>Setup!F26</f>
        <v>1000</v>
      </c>
      <c r="B57" t="str">
        <f>Setup!G26</f>
        <v>863 + 1 T</v>
      </c>
      <c r="C57" s="114">
        <f>'enter luc data here'!V24</f>
        <v>101041</v>
      </c>
      <c r="D57" s="114">
        <f>'enter luc data here'!W24</f>
        <v>104851</v>
      </c>
      <c r="E57" s="118">
        <f>'enter luc data here'!X24</f>
        <v>102152</v>
      </c>
      <c r="F57" s="114">
        <f t="shared" si="1"/>
        <v>102681.33333333333</v>
      </c>
      <c r="G57" s="118">
        <f t="shared" si="2"/>
        <v>1131.2486218530587</v>
      </c>
      <c r="H57" s="89">
        <f t="shared" si="18"/>
        <v>4.4554634447482142</v>
      </c>
      <c r="I57" s="89">
        <f t="shared" si="19"/>
        <v>4.6234676779257429</v>
      </c>
      <c r="J57" s="90">
        <f t="shared" si="20"/>
        <v>4.5044536555251788</v>
      </c>
      <c r="K57" s="89">
        <f t="shared" si="21"/>
        <v>4.5277949260663783</v>
      </c>
      <c r="L57" s="90">
        <f t="shared" si="22"/>
        <v>4.9883085891747808E-2</v>
      </c>
      <c r="M57" s="41">
        <f t="shared" si="13"/>
        <v>0.80721964887220876</v>
      </c>
      <c r="N57" s="41">
        <f t="shared" si="14"/>
        <v>0.84646657487303978</v>
      </c>
      <c r="O57" s="42">
        <f t="shared" si="15"/>
        <v>0.81866409369817295</v>
      </c>
      <c r="P57" s="41">
        <f t="shared" si="16"/>
        <v>0.82411677248114046</v>
      </c>
      <c r="Q57" s="42">
        <f t="shared" si="17"/>
        <v>1.1653026496170352E-2</v>
      </c>
      <c r="R57" s="109">
        <f>'enter cell titer glow data here'!V24</f>
        <v>3919000</v>
      </c>
      <c r="S57" s="58">
        <f>'enter cell titer glow data here'!W24</f>
        <v>3043000</v>
      </c>
      <c r="T57" s="59">
        <f>'enter cell titer glow data here'!X24</f>
        <v>3177000</v>
      </c>
      <c r="U57" s="71">
        <f t="shared" si="23"/>
        <v>3379666.6666666665</v>
      </c>
      <c r="V57" s="72">
        <f t="shared" si="24"/>
        <v>272426.95249267219</v>
      </c>
    </row>
    <row r="58" spans="1:22" x14ac:dyDescent="0.2">
      <c r="A58">
        <f>Setup!F27</f>
        <v>3000</v>
      </c>
      <c r="B58" t="str">
        <f>Setup!G27</f>
        <v>863 + 1 T</v>
      </c>
      <c r="C58" s="114">
        <f>'enter luc data here'!V25</f>
        <v>87466</v>
      </c>
      <c r="D58" s="114">
        <f>'enter luc data here'!W25</f>
        <v>91858</v>
      </c>
      <c r="E58" s="118">
        <f>'enter luc data here'!X25</f>
        <v>87689</v>
      </c>
      <c r="F58" s="114">
        <f t="shared" si="1"/>
        <v>89004.333333333328</v>
      </c>
      <c r="G58" s="118">
        <f t="shared" si="2"/>
        <v>1428.284791084903</v>
      </c>
      <c r="H58" s="89">
        <f t="shared" si="18"/>
        <v>3.8568656848046565</v>
      </c>
      <c r="I58" s="89">
        <f t="shared" si="19"/>
        <v>4.0505335567510361</v>
      </c>
      <c r="J58" s="90">
        <f t="shared" si="20"/>
        <v>3.8666990034394568</v>
      </c>
      <c r="K58" s="89">
        <f t="shared" si="21"/>
        <v>3.9246994149983832</v>
      </c>
      <c r="L58" s="90">
        <f t="shared" si="22"/>
        <v>6.2981073775681351E-2</v>
      </c>
      <c r="M58" s="41">
        <f t="shared" si="13"/>
        <v>0.66738316056216151</v>
      </c>
      <c r="N58" s="41">
        <f t="shared" si="14"/>
        <v>0.71262528628280442</v>
      </c>
      <c r="O58" s="42">
        <f t="shared" si="15"/>
        <v>0.6696802903517115</v>
      </c>
      <c r="P58" s="41">
        <f t="shared" si="16"/>
        <v>0.68322957906555926</v>
      </c>
      <c r="Q58" s="42">
        <f t="shared" si="17"/>
        <v>1.4712805119113236E-2</v>
      </c>
      <c r="R58" s="109">
        <f>'enter cell titer glow data here'!V25</f>
        <v>3308000</v>
      </c>
      <c r="S58" s="58">
        <f>'enter cell titer glow data here'!W25</f>
        <v>2907000</v>
      </c>
      <c r="T58" s="59">
        <f>'enter cell titer glow data here'!X25</f>
        <v>2998000</v>
      </c>
      <c r="U58" s="71">
        <f t="shared" si="23"/>
        <v>3071000</v>
      </c>
      <c r="V58" s="72">
        <f t="shared" si="24"/>
        <v>121376.82370754861</v>
      </c>
    </row>
    <row r="59" spans="1:22" s="10" customFormat="1" x14ac:dyDescent="0.2">
      <c r="A59" s="10">
        <f>Setup!F28</f>
        <v>10000</v>
      </c>
      <c r="B59" s="10" t="str">
        <f>Setup!G28</f>
        <v>863 + 1 T</v>
      </c>
      <c r="C59" s="115">
        <f>'enter luc data here'!V26</f>
        <v>54361</v>
      </c>
      <c r="D59" s="115">
        <f>'enter luc data here'!W26</f>
        <v>53480</v>
      </c>
      <c r="E59" s="119">
        <f>'enter luc data here'!X26</f>
        <v>49133</v>
      </c>
      <c r="F59" s="115">
        <f t="shared" si="1"/>
        <v>52324.666666666664</v>
      </c>
      <c r="G59" s="119">
        <f t="shared" si="2"/>
        <v>1615.9715687818</v>
      </c>
      <c r="H59" s="94">
        <f t="shared" si="18"/>
        <v>2.3970808713290412</v>
      </c>
      <c r="I59" s="95">
        <f t="shared" si="19"/>
        <v>2.3582326483816916</v>
      </c>
      <c r="J59" s="96">
        <f t="shared" si="20"/>
        <v>2.1665490784019754</v>
      </c>
      <c r="K59" s="95">
        <f t="shared" si="21"/>
        <v>2.3072875327042359</v>
      </c>
      <c r="L59" s="96">
        <f t="shared" si="22"/>
        <v>7.1257234711253198E-2</v>
      </c>
      <c r="M59" s="43">
        <f t="shared" si="13"/>
        <v>0.32636754763368159</v>
      </c>
      <c r="N59" s="43">
        <f t="shared" si="14"/>
        <v>0.31729233981039234</v>
      </c>
      <c r="O59" s="44">
        <f t="shared" si="15"/>
        <v>0.27251376045983799</v>
      </c>
      <c r="P59" s="43">
        <f t="shared" si="16"/>
        <v>0.30539121596797064</v>
      </c>
      <c r="Q59" s="44">
        <f t="shared" si="17"/>
        <v>1.6646172330557995E-2</v>
      </c>
      <c r="R59" s="110">
        <f>'enter cell titer glow data here'!V26</f>
        <v>3050000</v>
      </c>
      <c r="S59" s="60">
        <f>'enter cell titer glow data here'!W26</f>
        <v>2994000</v>
      </c>
      <c r="T59" s="61">
        <f>'enter cell titer glow data here'!X26</f>
        <v>2718000</v>
      </c>
      <c r="U59" s="73">
        <f t="shared" si="23"/>
        <v>2920666.6666666665</v>
      </c>
      <c r="V59" s="74">
        <f t="shared" si="24"/>
        <v>102614.70546553149</v>
      </c>
    </row>
    <row r="60" spans="1:22" x14ac:dyDescent="0.2">
      <c r="A60">
        <f>Setup!H21</f>
        <v>3</v>
      </c>
      <c r="B60" t="str">
        <f>Setup!I21</f>
        <v>698 + 1 T</v>
      </c>
      <c r="C60" s="114">
        <f>'enter luc data here'!Y19</f>
        <v>114553</v>
      </c>
      <c r="D60" s="114">
        <f>'enter luc data here'!Z19</f>
        <v>120364</v>
      </c>
      <c r="E60" s="118">
        <f>'enter luc data here'!AA19</f>
        <v>105944</v>
      </c>
      <c r="F60" s="114">
        <f t="shared" si="1"/>
        <v>113620.33333333333</v>
      </c>
      <c r="G60" s="118">
        <f t="shared" si="2"/>
        <v>4188.7349058052259</v>
      </c>
      <c r="H60" s="89">
        <f t="shared" si="18"/>
        <v>5.0512831819384427</v>
      </c>
      <c r="I60" s="89">
        <f t="shared" si="19"/>
        <v>5.3075227092336181</v>
      </c>
      <c r="J60" s="90">
        <f t="shared" si="20"/>
        <v>4.6716641679160418</v>
      </c>
      <c r="K60" s="89">
        <f t="shared" si="21"/>
        <v>5.0101566863627012</v>
      </c>
      <c r="L60" s="90">
        <f t="shared" si="22"/>
        <v>0.18470477580938466</v>
      </c>
      <c r="M60" s="41">
        <f t="shared" si="13"/>
        <v>0.94640717226413207</v>
      </c>
      <c r="N60" s="41">
        <f t="shared" si="14"/>
        <v>1.0062664601882341</v>
      </c>
      <c r="O60" s="42">
        <f t="shared" si="15"/>
        <v>0.85772560115096841</v>
      </c>
      <c r="P60" s="41">
        <f t="shared" si="16"/>
        <v>0.93679974453444481</v>
      </c>
      <c r="Q60" s="42">
        <f t="shared" si="17"/>
        <v>4.3148285796649678E-2</v>
      </c>
      <c r="R60" s="113">
        <f>'enter cell titer glow data here'!Y19</f>
        <v>3618000</v>
      </c>
      <c r="S60" s="62">
        <f>'enter cell titer glow data here'!Z19</f>
        <v>3706000</v>
      </c>
      <c r="T60" s="63">
        <f>'enter cell titer glow data here'!AA19</f>
        <v>3416000</v>
      </c>
      <c r="U60" s="71">
        <f t="shared" si="23"/>
        <v>3580000</v>
      </c>
      <c r="V60" s="72">
        <f t="shared" si="24"/>
        <v>85844.821237703873</v>
      </c>
    </row>
    <row r="61" spans="1:22" x14ac:dyDescent="0.2">
      <c r="A61">
        <f>Setup!H22</f>
        <v>10</v>
      </c>
      <c r="B61" t="str">
        <f>Setup!I22</f>
        <v>698 + 1 T</v>
      </c>
      <c r="C61" s="114">
        <f>'enter luc data here'!Y20</f>
        <v>102422</v>
      </c>
      <c r="D61" s="114">
        <f>'enter luc data here'!Z20</f>
        <v>98539</v>
      </c>
      <c r="E61" s="118">
        <f>'enter luc data here'!AA20</f>
        <v>112273</v>
      </c>
      <c r="F61" s="114">
        <f t="shared" si="1"/>
        <v>104411.33333333333</v>
      </c>
      <c r="G61" s="118">
        <f t="shared" si="2"/>
        <v>4087.5328473026098</v>
      </c>
      <c r="H61" s="89">
        <f t="shared" si="18"/>
        <v>4.5163594673251612</v>
      </c>
      <c r="I61" s="89">
        <f t="shared" si="19"/>
        <v>4.3451362554017106</v>
      </c>
      <c r="J61" s="90">
        <f t="shared" si="20"/>
        <v>4.9507452156274807</v>
      </c>
      <c r="K61" s="89">
        <f t="shared" si="21"/>
        <v>4.6040803127847845</v>
      </c>
      <c r="L61" s="90">
        <f t="shared" si="22"/>
        <v>0.18024221039344801</v>
      </c>
      <c r="M61" s="41">
        <f t="shared" si="13"/>
        <v>0.82144537191870426</v>
      </c>
      <c r="N61" s="41">
        <f t="shared" si="14"/>
        <v>0.78144647069528517</v>
      </c>
      <c r="O61" s="42">
        <f t="shared" si="15"/>
        <v>0.92292082284631205</v>
      </c>
      <c r="P61" s="41">
        <f t="shared" si="16"/>
        <v>0.84193755515343371</v>
      </c>
      <c r="Q61" s="42">
        <f t="shared" si="17"/>
        <v>4.2105800310774641E-2</v>
      </c>
      <c r="R61" s="109">
        <f>'enter cell titer glow data here'!Y20</f>
        <v>3592000</v>
      </c>
      <c r="S61" s="58">
        <f>'enter cell titer glow data here'!Z20</f>
        <v>3365000</v>
      </c>
      <c r="T61" s="59">
        <f>'enter cell titer glow data here'!AA20</f>
        <v>3296000</v>
      </c>
      <c r="U61" s="71">
        <f t="shared" si="23"/>
        <v>3417666.6666666665</v>
      </c>
      <c r="V61" s="72">
        <f t="shared" si="24"/>
        <v>89413.521224576412</v>
      </c>
    </row>
    <row r="62" spans="1:22" x14ac:dyDescent="0.2">
      <c r="A62">
        <f>Setup!H23</f>
        <v>30</v>
      </c>
      <c r="B62" t="str">
        <f>Setup!I23</f>
        <v>698 + 1 T</v>
      </c>
      <c r="C62" s="114">
        <f>'enter luc data here'!Y21</f>
        <v>110702</v>
      </c>
      <c r="D62" s="114">
        <f>'enter luc data here'!Z21</f>
        <v>131164</v>
      </c>
      <c r="E62" s="118">
        <f>'enter luc data here'!AA21</f>
        <v>122704</v>
      </c>
      <c r="F62" s="114">
        <f t="shared" si="1"/>
        <v>121523.33333333333</v>
      </c>
      <c r="G62" s="118">
        <f t="shared" si="2"/>
        <v>5936.2963013799927</v>
      </c>
      <c r="H62" s="89">
        <f t="shared" si="18"/>
        <v>4.8814710291912871</v>
      </c>
      <c r="I62" s="89">
        <f t="shared" si="19"/>
        <v>5.7837551812329133</v>
      </c>
      <c r="J62" s="90">
        <f t="shared" si="20"/>
        <v>5.410706411500132</v>
      </c>
      <c r="K62" s="89">
        <f t="shared" si="21"/>
        <v>5.3586442073081111</v>
      </c>
      <c r="L62" s="90">
        <f t="shared" si="22"/>
        <v>0.2617645427894873</v>
      </c>
      <c r="M62" s="41">
        <f t="shared" si="13"/>
        <v>0.90673790401499821</v>
      </c>
      <c r="N62" s="41">
        <f t="shared" si="14"/>
        <v>1.1175175890094873</v>
      </c>
      <c r="O62" s="42">
        <f t="shared" si="15"/>
        <v>1.030370871432839</v>
      </c>
      <c r="P62" s="41">
        <f t="shared" si="16"/>
        <v>1.0182087881524415</v>
      </c>
      <c r="Q62" s="42">
        <f t="shared" si="17"/>
        <v>6.1149968939440205E-2</v>
      </c>
      <c r="R62" s="109">
        <f>'enter cell titer glow data here'!Y21</f>
        <v>3172000</v>
      </c>
      <c r="S62" s="58">
        <f>'enter cell titer glow data here'!Z21</f>
        <v>3536000</v>
      </c>
      <c r="T62" s="59">
        <f>'enter cell titer glow data here'!AA21</f>
        <v>3486000</v>
      </c>
      <c r="U62" s="71">
        <f t="shared" si="23"/>
        <v>3398000</v>
      </c>
      <c r="V62" s="72">
        <f t="shared" si="24"/>
        <v>113918.09923507913</v>
      </c>
    </row>
    <row r="63" spans="1:22" x14ac:dyDescent="0.2">
      <c r="A63">
        <f>Setup!H24</f>
        <v>100</v>
      </c>
      <c r="B63" t="str">
        <f>Setup!I24</f>
        <v>698 + 1 T</v>
      </c>
      <c r="C63" s="114">
        <f>'enter luc data here'!Y22</f>
        <v>121146</v>
      </c>
      <c r="D63" s="114">
        <f>'enter luc data here'!Z22</f>
        <v>136892</v>
      </c>
      <c r="E63" s="118">
        <f>'enter luc data here'!AA22</f>
        <v>100081</v>
      </c>
      <c r="F63" s="114">
        <f t="shared" si="1"/>
        <v>119373</v>
      </c>
      <c r="G63" s="118">
        <f t="shared" si="2"/>
        <v>10663.33401583826</v>
      </c>
      <c r="H63" s="89">
        <f t="shared" si="18"/>
        <v>5.3420054678543085</v>
      </c>
      <c r="I63" s="89">
        <f t="shared" si="19"/>
        <v>6.0363347737895756</v>
      </c>
      <c r="J63" s="90">
        <f t="shared" si="20"/>
        <v>4.4131316694593883</v>
      </c>
      <c r="K63" s="89">
        <f t="shared" si="21"/>
        <v>5.2638239703677572</v>
      </c>
      <c r="L63" s="90">
        <f t="shared" si="22"/>
        <v>0.47020610352933451</v>
      </c>
      <c r="M63" s="41">
        <f t="shared" si="13"/>
        <v>1.0143218659973285</v>
      </c>
      <c r="N63" s="41">
        <f t="shared" si="14"/>
        <v>1.176521891406537</v>
      </c>
      <c r="O63" s="42">
        <f t="shared" si="15"/>
        <v>0.79733065964365302</v>
      </c>
      <c r="P63" s="41">
        <f t="shared" si="16"/>
        <v>0.99605813901583951</v>
      </c>
      <c r="Q63" s="42">
        <f t="shared" si="17"/>
        <v>0.10984332835741407</v>
      </c>
      <c r="R63" s="109">
        <f>'enter cell titer glow data here'!Y22</f>
        <v>3444000</v>
      </c>
      <c r="S63" s="58">
        <f>'enter cell titer glow data here'!Z22</f>
        <v>4301000</v>
      </c>
      <c r="T63" s="59">
        <f>'enter cell titer glow data here'!AA22</f>
        <v>4081000</v>
      </c>
      <c r="U63" s="71">
        <f t="shared" si="23"/>
        <v>3942000</v>
      </c>
      <c r="V63" s="72">
        <f t="shared" si="24"/>
        <v>256971.46404481051</v>
      </c>
    </row>
    <row r="64" spans="1:22" x14ac:dyDescent="0.2">
      <c r="A64">
        <f>Setup!H25</f>
        <v>300</v>
      </c>
      <c r="B64" t="str">
        <f>Setup!I25</f>
        <v>698 + 1 T</v>
      </c>
      <c r="C64" s="114">
        <f>'enter luc data here'!Y23</f>
        <v>104841</v>
      </c>
      <c r="D64" s="114">
        <f>'enter luc data here'!Z23</f>
        <v>97113</v>
      </c>
      <c r="E64" s="118">
        <f>'enter luc data here'!AA23</f>
        <v>98137</v>
      </c>
      <c r="F64" s="114">
        <f t="shared" si="1"/>
        <v>100030.33333333333</v>
      </c>
      <c r="G64" s="118">
        <f t="shared" si="2"/>
        <v>2423.4293424355865</v>
      </c>
      <c r="H64" s="89">
        <f t="shared" si="18"/>
        <v>4.6230267219331509</v>
      </c>
      <c r="I64" s="89">
        <f t="shared" si="19"/>
        <v>4.2822559308581001</v>
      </c>
      <c r="J64" s="90">
        <f t="shared" si="20"/>
        <v>4.3274098244995152</v>
      </c>
      <c r="K64" s="89">
        <f t="shared" si="21"/>
        <v>4.4108974924302551</v>
      </c>
      <c r="L64" s="90">
        <f t="shared" si="22"/>
        <v>0.10686256911701146</v>
      </c>
      <c r="M64" s="41">
        <f t="shared" si="13"/>
        <v>0.84636356456857564</v>
      </c>
      <c r="N64" s="41">
        <f t="shared" si="14"/>
        <v>0.76675720127870117</v>
      </c>
      <c r="O64" s="42">
        <f t="shared" si="15"/>
        <v>0.77730545645582738</v>
      </c>
      <c r="P64" s="41">
        <f t="shared" si="16"/>
        <v>0.79680874076770136</v>
      </c>
      <c r="Q64" s="42">
        <f t="shared" si="17"/>
        <v>2.4963819441157987E-2</v>
      </c>
      <c r="R64" s="109">
        <f>'enter cell titer glow data here'!Y23</f>
        <v>3102000</v>
      </c>
      <c r="S64" s="58">
        <f>'enter cell titer glow data here'!Z23</f>
        <v>3241000</v>
      </c>
      <c r="T64" s="59">
        <f>'enter cell titer glow data here'!AA23</f>
        <v>3322000</v>
      </c>
      <c r="U64" s="71">
        <f t="shared" si="23"/>
        <v>3221666.6666666665</v>
      </c>
      <c r="V64" s="72">
        <f t="shared" si="24"/>
        <v>64240.001383700008</v>
      </c>
    </row>
    <row r="65" spans="1:22" x14ac:dyDescent="0.2">
      <c r="A65">
        <f>Setup!H26</f>
        <v>1000</v>
      </c>
      <c r="B65" t="str">
        <f>Setup!I26</f>
        <v>698 + 1 T</v>
      </c>
      <c r="C65" s="114">
        <f>'enter luc data here'!Y24</f>
        <v>98937</v>
      </c>
      <c r="D65" s="114">
        <f>'enter luc data here'!Z24</f>
        <v>101763</v>
      </c>
      <c r="E65" s="118">
        <f>'enter luc data here'!AA24</f>
        <v>94566</v>
      </c>
      <c r="F65" s="114">
        <f t="shared" si="1"/>
        <v>98422</v>
      </c>
      <c r="G65" s="118">
        <f t="shared" si="2"/>
        <v>2093.4915810673806</v>
      </c>
      <c r="H65" s="89">
        <f t="shared" si="18"/>
        <v>4.3626863039068704</v>
      </c>
      <c r="I65" s="89">
        <f t="shared" si="19"/>
        <v>4.4873004674133519</v>
      </c>
      <c r="J65" s="90">
        <f t="shared" si="20"/>
        <v>4.169944439544933</v>
      </c>
      <c r="K65" s="89">
        <f t="shared" si="21"/>
        <v>4.3399770702883851</v>
      </c>
      <c r="L65" s="90">
        <f t="shared" si="22"/>
        <v>9.2313765811243578E-2</v>
      </c>
      <c r="M65" s="41">
        <f t="shared" si="13"/>
        <v>0.7855462808129573</v>
      </c>
      <c r="N65" s="41">
        <f t="shared" si="14"/>
        <v>0.81465699285451854</v>
      </c>
      <c r="O65" s="42">
        <f t="shared" si="15"/>
        <v>0.74052047673168897</v>
      </c>
      <c r="P65" s="41">
        <f t="shared" si="16"/>
        <v>0.7802412501330549</v>
      </c>
      <c r="Q65" s="42">
        <f t="shared" si="17"/>
        <v>2.1565120515882982E-2</v>
      </c>
      <c r="R65" s="109">
        <f>'enter cell titer glow data here'!Y24</f>
        <v>3485000</v>
      </c>
      <c r="S65" s="58">
        <f>'enter cell titer glow data here'!Z24</f>
        <v>3469000</v>
      </c>
      <c r="T65" s="59">
        <f>'enter cell titer glow data here'!AA24</f>
        <v>3402000</v>
      </c>
      <c r="U65" s="71">
        <f t="shared" si="23"/>
        <v>3452000</v>
      </c>
      <c r="V65" s="72">
        <f t="shared" si="24"/>
        <v>25423.086620891125</v>
      </c>
    </row>
    <row r="66" spans="1:22" x14ac:dyDescent="0.2">
      <c r="A66">
        <f>Setup!H27</f>
        <v>3000</v>
      </c>
      <c r="B66" t="str">
        <f>Setup!I27</f>
        <v>698 + 1 T</v>
      </c>
      <c r="C66" s="114">
        <f>'enter luc data here'!Y25</f>
        <v>98870</v>
      </c>
      <c r="D66" s="114">
        <f>'enter luc data here'!Z25</f>
        <v>96229</v>
      </c>
      <c r="E66" s="118">
        <f>'enter luc data here'!AA25</f>
        <v>100302</v>
      </c>
      <c r="F66" s="114">
        <f t="shared" si="1"/>
        <v>98467</v>
      </c>
      <c r="G66" s="118">
        <f t="shared" si="2"/>
        <v>1192.9150570486288</v>
      </c>
      <c r="H66" s="89">
        <f t="shared" si="18"/>
        <v>4.3597318987565039</v>
      </c>
      <c r="I66" s="89">
        <f t="shared" si="19"/>
        <v>4.2432754211129726</v>
      </c>
      <c r="J66" s="90">
        <f t="shared" si="20"/>
        <v>4.4228767968956699</v>
      </c>
      <c r="K66" s="89">
        <f t="shared" si="21"/>
        <v>4.3419613722550485</v>
      </c>
      <c r="L66" s="90">
        <f t="shared" si="22"/>
        <v>5.2602304305874925E-2</v>
      </c>
      <c r="M66" s="41">
        <f t="shared" si="13"/>
        <v>0.7848561117730477</v>
      </c>
      <c r="N66" s="41">
        <f t="shared" si="14"/>
        <v>0.75765109036407274</v>
      </c>
      <c r="O66" s="42">
        <f t="shared" si="15"/>
        <v>0.79960718737231007</v>
      </c>
      <c r="P66" s="41">
        <f t="shared" si="16"/>
        <v>0.78070479650314351</v>
      </c>
      <c r="Q66" s="42">
        <f t="shared" si="17"/>
        <v>1.2288254322641603E-2</v>
      </c>
      <c r="R66" s="109">
        <f>'enter cell titer glow data here'!Y25</f>
        <v>3495000</v>
      </c>
      <c r="S66" s="58">
        <f>'enter cell titer glow data here'!Z25</f>
        <v>3554000</v>
      </c>
      <c r="T66" s="59">
        <f>'enter cell titer glow data here'!AA25</f>
        <v>3332000</v>
      </c>
      <c r="U66" s="71">
        <f t="shared" si="23"/>
        <v>3460333.3333333335</v>
      </c>
      <c r="V66" s="72">
        <f t="shared" si="24"/>
        <v>66388.586703170935</v>
      </c>
    </row>
    <row r="67" spans="1:22" s="76" customFormat="1" ht="16" thickBot="1" x14ac:dyDescent="0.25">
      <c r="A67" s="76">
        <f>Setup!H28</f>
        <v>10000</v>
      </c>
      <c r="B67" s="76" t="str">
        <f>Setup!I28</f>
        <v>698 + 1 T</v>
      </c>
      <c r="C67" s="116">
        <f>'enter luc data here'!Y26</f>
        <v>101603</v>
      </c>
      <c r="D67" s="116">
        <f>'enter luc data here'!Z26</f>
        <v>93003</v>
      </c>
      <c r="E67" s="120">
        <f>'enter luc data here'!AA26</f>
        <v>86456</v>
      </c>
      <c r="F67" s="116">
        <f t="shared" si="1"/>
        <v>93687.333333333328</v>
      </c>
      <c r="G67" s="120">
        <f t="shared" si="2"/>
        <v>4385.9296366651597</v>
      </c>
      <c r="H67" s="91">
        <f t="shared" si="18"/>
        <v>4.4802451715318812</v>
      </c>
      <c r="I67" s="92">
        <f t="shared" si="19"/>
        <v>4.1010230179028131</v>
      </c>
      <c r="J67" s="93">
        <f t="shared" si="20"/>
        <v>3.8123291295528707</v>
      </c>
      <c r="K67" s="92">
        <f t="shared" si="21"/>
        <v>4.1311991063291886</v>
      </c>
      <c r="L67" s="93">
        <f t="shared" si="22"/>
        <v>0.19340019563740893</v>
      </c>
      <c r="M67" s="77">
        <f t="shared" si="13"/>
        <v>0.81300882798309249</v>
      </c>
      <c r="N67" s="77">
        <f t="shared" si="14"/>
        <v>0.72441996614394655</v>
      </c>
      <c r="O67" s="78">
        <f t="shared" si="15"/>
        <v>0.65697911981128509</v>
      </c>
      <c r="P67" s="77">
        <f t="shared" si="16"/>
        <v>0.73146930464610804</v>
      </c>
      <c r="Q67" s="78">
        <f t="shared" si="17"/>
        <v>4.517959472310993E-2</v>
      </c>
      <c r="R67" s="111">
        <f>'enter cell titer glow data here'!Y26</f>
        <v>3402000</v>
      </c>
      <c r="S67" s="79">
        <f>'enter cell titer glow data here'!Z26</f>
        <v>3204000</v>
      </c>
      <c r="T67" s="80">
        <f>'enter cell titer glow data here'!AA26</f>
        <v>3691000</v>
      </c>
      <c r="U67" s="81">
        <f t="shared" si="23"/>
        <v>3432333.3333333335</v>
      </c>
      <c r="V67" s="82">
        <f t="shared" si="24"/>
        <v>141400.53433813862</v>
      </c>
    </row>
    <row r="68" spans="1:22" x14ac:dyDescent="0.2">
      <c r="A68">
        <f>Setup!B31</f>
        <v>3</v>
      </c>
      <c r="B68" t="str">
        <f>Setup!C31</f>
        <v>494 + 1 T</v>
      </c>
      <c r="C68" s="114">
        <f>'enter luc data here'!AD19</f>
        <v>116968</v>
      </c>
      <c r="D68" s="114">
        <f>'enter luc data here'!AE19</f>
        <v>111632</v>
      </c>
      <c r="E68" s="118">
        <f>'enter luc data here'!AF19</f>
        <v>104053</v>
      </c>
      <c r="F68" s="114">
        <f t="shared" si="1"/>
        <v>110884.33333333333</v>
      </c>
      <c r="G68" s="118">
        <f t="shared" si="2"/>
        <v>3746.9347620569956</v>
      </c>
      <c r="H68" s="89">
        <f t="shared" si="18"/>
        <v>5.1577740541493959</v>
      </c>
      <c r="I68" s="89">
        <f t="shared" si="19"/>
        <v>4.9224799365023371</v>
      </c>
      <c r="J68" s="90">
        <f t="shared" si="20"/>
        <v>4.5882793897169059</v>
      </c>
      <c r="K68" s="89">
        <f t="shared" si="21"/>
        <v>4.8895111267895466</v>
      </c>
      <c r="L68" s="90">
        <f t="shared" si="22"/>
        <v>0.16522333371800857</v>
      </c>
      <c r="M68" s="41">
        <f t="shared" si="13"/>
        <v>0.97128416079221791</v>
      </c>
      <c r="N68" s="41">
        <f t="shared" si="14"/>
        <v>0.91631786233016177</v>
      </c>
      <c r="O68" s="42">
        <f t="shared" si="15"/>
        <v>0.83824635257680269</v>
      </c>
      <c r="P68" s="41">
        <f t="shared" si="16"/>
        <v>0.90861612523306079</v>
      </c>
      <c r="Q68" s="42">
        <f t="shared" si="17"/>
        <v>3.8597289064669846E-2</v>
      </c>
      <c r="R68" s="112">
        <f>'enter cell titer glow data here'!AD19</f>
        <v>3969000</v>
      </c>
      <c r="S68" s="66">
        <f>'enter cell titer glow data here'!AE19</f>
        <v>3860000</v>
      </c>
      <c r="T68" s="59">
        <f>'enter cell titer glow data here'!AF19</f>
        <v>3632000</v>
      </c>
      <c r="U68" s="71">
        <f t="shared" si="23"/>
        <v>3820333.3333333335</v>
      </c>
      <c r="V68" s="72">
        <f t="shared" si="24"/>
        <v>99284.663692054906</v>
      </c>
    </row>
    <row r="69" spans="1:22" x14ac:dyDescent="0.2">
      <c r="A69">
        <f>Setup!B32</f>
        <v>10</v>
      </c>
      <c r="B69" t="str">
        <f>Setup!C32</f>
        <v>494 + 1 T</v>
      </c>
      <c r="C69" s="114">
        <f>'enter luc data here'!AD20</f>
        <v>94600</v>
      </c>
      <c r="D69" s="114">
        <f>'enter luc data here'!AE20</f>
        <v>91407</v>
      </c>
      <c r="E69" s="118">
        <f>'enter luc data here'!AF20</f>
        <v>77499</v>
      </c>
      <c r="F69" s="114">
        <f t="shared" ref="F69:F132" si="25">AVERAGE(C69:E69)</f>
        <v>87835.333333333328</v>
      </c>
      <c r="G69" s="118">
        <f t="shared" ref="G69:G132" si="26">STDEV(C69:E69)/SQRT(3)</f>
        <v>5249.7191141791363</v>
      </c>
      <c r="H69" s="89">
        <f t="shared" si="18"/>
        <v>4.1714436899197462</v>
      </c>
      <c r="I69" s="89">
        <f t="shared" si="19"/>
        <v>4.03064644148514</v>
      </c>
      <c r="J69" s="90">
        <f t="shared" si="20"/>
        <v>3.4173648469882707</v>
      </c>
      <c r="K69" s="89">
        <f t="shared" si="21"/>
        <v>3.8731516594643858</v>
      </c>
      <c r="L69" s="90">
        <f t="shared" si="22"/>
        <v>0.23148951028217377</v>
      </c>
      <c r="M69" s="41">
        <f t="shared" si="13"/>
        <v>0.74087071176686703</v>
      </c>
      <c r="N69" s="41">
        <f t="shared" si="14"/>
        <v>0.70797952155147248</v>
      </c>
      <c r="O69" s="42">
        <f t="shared" si="15"/>
        <v>0.56471279010276987</v>
      </c>
      <c r="P69" s="41">
        <f t="shared" si="16"/>
        <v>0.6711876744737032</v>
      </c>
      <c r="Q69" s="42">
        <f t="shared" si="17"/>
        <v>5.4077516430271991E-2</v>
      </c>
      <c r="R69" s="109">
        <f>'enter cell titer glow data here'!AD20</f>
        <v>4159000</v>
      </c>
      <c r="S69" s="58">
        <f>'enter cell titer glow data here'!AE20</f>
        <v>3588000</v>
      </c>
      <c r="T69" s="59">
        <f>'enter cell titer glow data here'!AF20</f>
        <v>3469000</v>
      </c>
      <c r="U69" s="71">
        <f t="shared" si="23"/>
        <v>3738666.6666666665</v>
      </c>
      <c r="V69" s="72">
        <f t="shared" si="24"/>
        <v>212955.65526914544</v>
      </c>
    </row>
    <row r="70" spans="1:22" x14ac:dyDescent="0.2">
      <c r="A70">
        <f>Setup!B33</f>
        <v>30</v>
      </c>
      <c r="B70" t="str">
        <f>Setup!C33</f>
        <v>494 + 1 T</v>
      </c>
      <c r="C70" s="114">
        <f>'enter luc data here'!AD21</f>
        <v>104401</v>
      </c>
      <c r="D70" s="114">
        <f>'enter luc data here'!AE21</f>
        <v>103256</v>
      </c>
      <c r="E70" s="118">
        <f>'enter luc data here'!AF21</f>
        <v>83550</v>
      </c>
      <c r="F70" s="114">
        <f t="shared" si="25"/>
        <v>97069</v>
      </c>
      <c r="G70" s="118">
        <f t="shared" si="26"/>
        <v>6767.5765480217024</v>
      </c>
      <c r="H70" s="89">
        <f t="shared" si="18"/>
        <v>4.6036246582591058</v>
      </c>
      <c r="I70" s="89">
        <f t="shared" si="19"/>
        <v>4.5531351971073288</v>
      </c>
      <c r="J70" s="90">
        <f t="shared" si="20"/>
        <v>3.684187318105653</v>
      </c>
      <c r="K70" s="89">
        <f t="shared" si="21"/>
        <v>4.2803157244906958</v>
      </c>
      <c r="L70" s="90">
        <f t="shared" si="22"/>
        <v>0.29842034341748408</v>
      </c>
      <c r="M70" s="41">
        <f t="shared" si="13"/>
        <v>0.84183111117215426</v>
      </c>
      <c r="N70" s="41">
        <f t="shared" si="14"/>
        <v>0.83003643131101212</v>
      </c>
      <c r="O70" s="42">
        <f t="shared" si="15"/>
        <v>0.62704432533401089</v>
      </c>
      <c r="P70" s="41">
        <f t="shared" si="16"/>
        <v>0.76630395593905909</v>
      </c>
      <c r="Q70" s="42">
        <f t="shared" si="17"/>
        <v>6.9713012069597707E-2</v>
      </c>
      <c r="R70" s="109">
        <f>'enter cell titer glow data here'!AD21</f>
        <v>4004000</v>
      </c>
      <c r="S70" s="58">
        <f>'enter cell titer glow data here'!AE21</f>
        <v>3925000</v>
      </c>
      <c r="T70" s="59">
        <f>'enter cell titer glow data here'!AF21</f>
        <v>3479000</v>
      </c>
      <c r="U70" s="71">
        <f t="shared" si="23"/>
        <v>3802666.6666666665</v>
      </c>
      <c r="V70" s="72">
        <f t="shared" si="24"/>
        <v>163432.28295263794</v>
      </c>
    </row>
    <row r="71" spans="1:22" x14ac:dyDescent="0.2">
      <c r="A71">
        <f>Setup!B34</f>
        <v>100</v>
      </c>
      <c r="B71" t="str">
        <f>Setup!C34</f>
        <v>494 + 1 T</v>
      </c>
      <c r="C71" s="114">
        <f>'enter luc data here'!AD22</f>
        <v>103635</v>
      </c>
      <c r="D71" s="114">
        <f>'enter luc data here'!AE22</f>
        <v>92572</v>
      </c>
      <c r="E71" s="118">
        <f>'enter luc data here'!AF22</f>
        <v>92536</v>
      </c>
      <c r="F71" s="114">
        <f t="shared" si="25"/>
        <v>96247.666666666672</v>
      </c>
      <c r="G71" s="118">
        <f t="shared" si="26"/>
        <v>3693.6812862569027</v>
      </c>
      <c r="H71" s="89">
        <f t="shared" si="18"/>
        <v>4.569847429226563</v>
      </c>
      <c r="I71" s="89">
        <f t="shared" si="19"/>
        <v>4.0820178146221009</v>
      </c>
      <c r="J71" s="90">
        <f t="shared" si="20"/>
        <v>4.0804303730487694</v>
      </c>
      <c r="K71" s="89">
        <f t="shared" si="21"/>
        <v>4.2440985389658117</v>
      </c>
      <c r="L71" s="90">
        <f t="shared" si="22"/>
        <v>0.16287508978996831</v>
      </c>
      <c r="M71" s="41">
        <f t="shared" si="13"/>
        <v>0.8339405218502024</v>
      </c>
      <c r="N71" s="41">
        <f t="shared" si="14"/>
        <v>0.71998022202154288</v>
      </c>
      <c r="O71" s="42">
        <f t="shared" si="15"/>
        <v>0.719609384925472</v>
      </c>
      <c r="P71" s="41">
        <f t="shared" si="16"/>
        <v>0.75784337626573917</v>
      </c>
      <c r="Q71" s="42">
        <f t="shared" si="17"/>
        <v>3.8048723389075785E-2</v>
      </c>
      <c r="R71" s="109">
        <f>'enter cell titer glow data here'!AD22</f>
        <v>3969000</v>
      </c>
      <c r="S71" s="58">
        <f>'enter cell titer glow data here'!AE22</f>
        <v>4108000</v>
      </c>
      <c r="T71" s="59">
        <f>'enter cell titer glow data here'!AF22</f>
        <v>3573000</v>
      </c>
      <c r="U71" s="71">
        <f t="shared" si="23"/>
        <v>3883333.3333333335</v>
      </c>
      <c r="V71" s="72">
        <f t="shared" si="24"/>
        <v>160270.95113518788</v>
      </c>
    </row>
    <row r="72" spans="1:22" x14ac:dyDescent="0.2">
      <c r="A72">
        <f>Setup!B35</f>
        <v>300</v>
      </c>
      <c r="B72" t="str">
        <f>Setup!C35</f>
        <v>494 + 1 T</v>
      </c>
      <c r="C72" s="114">
        <f>'enter luc data here'!AD23</f>
        <v>90941</v>
      </c>
      <c r="D72" s="114">
        <f>'enter luc data here'!AE23</f>
        <v>73671</v>
      </c>
      <c r="E72" s="118">
        <f>'enter luc data here'!AF23</f>
        <v>68799</v>
      </c>
      <c r="F72" s="114">
        <f t="shared" si="25"/>
        <v>77803.666666666672</v>
      </c>
      <c r="G72" s="118">
        <f t="shared" si="26"/>
        <v>6717.5452196303077</v>
      </c>
      <c r="H72" s="89">
        <f t="shared" si="18"/>
        <v>4.0100978922303554</v>
      </c>
      <c r="I72" s="89">
        <f t="shared" si="19"/>
        <v>3.2485668930240763</v>
      </c>
      <c r="J72" s="90">
        <f t="shared" si="20"/>
        <v>3.0337331334332833</v>
      </c>
      <c r="K72" s="89">
        <f t="shared" si="21"/>
        <v>3.4307993062292383</v>
      </c>
      <c r="L72" s="90">
        <f t="shared" si="22"/>
        <v>0.29621418201033234</v>
      </c>
      <c r="M72" s="41">
        <f t="shared" si="13"/>
        <v>0.70317924136344434</v>
      </c>
      <c r="N72" s="41">
        <f t="shared" si="14"/>
        <v>0.52528044555390352</v>
      </c>
      <c r="O72" s="42">
        <f t="shared" si="15"/>
        <v>0.47509382521898269</v>
      </c>
      <c r="P72" s="41">
        <f t="shared" si="16"/>
        <v>0.56785117071211022</v>
      </c>
      <c r="Q72" s="42">
        <f t="shared" si="17"/>
        <v>6.9197637832563191E-2</v>
      </c>
      <c r="R72" s="109">
        <f>'enter cell titer glow data here'!AD23</f>
        <v>3432000</v>
      </c>
      <c r="S72" s="58">
        <f>'enter cell titer glow data here'!AE23</f>
        <v>3357000</v>
      </c>
      <c r="T72" s="59">
        <f>'enter cell titer glow data here'!AF23</f>
        <v>3452000</v>
      </c>
      <c r="U72" s="71">
        <f t="shared" si="23"/>
        <v>3413666.6666666665</v>
      </c>
      <c r="V72" s="72">
        <f t="shared" si="24"/>
        <v>28915.585954829123</v>
      </c>
    </row>
    <row r="73" spans="1:22" x14ac:dyDescent="0.2">
      <c r="A73">
        <f>Setup!B36</f>
        <v>1000</v>
      </c>
      <c r="B73" t="str">
        <f>Setup!C36</f>
        <v>494 + 1 T</v>
      </c>
      <c r="C73" s="114">
        <f>'enter luc data here'!AD24</f>
        <v>61749</v>
      </c>
      <c r="D73" s="114">
        <f>'enter luc data here'!AE24</f>
        <v>54450</v>
      </c>
      <c r="E73" s="118">
        <f>'enter luc data here'!AF24</f>
        <v>46084</v>
      </c>
      <c r="F73" s="114">
        <f t="shared" si="25"/>
        <v>54094.333333333336</v>
      </c>
      <c r="G73" s="118">
        <f t="shared" si="26"/>
        <v>4525.5913180243833</v>
      </c>
      <c r="H73" s="89">
        <f t="shared" si="18"/>
        <v>2.7228591586559663</v>
      </c>
      <c r="I73" s="89">
        <f t="shared" si="19"/>
        <v>2.4010053796631095</v>
      </c>
      <c r="J73" s="90">
        <f t="shared" si="20"/>
        <v>2.0321015962606932</v>
      </c>
      <c r="K73" s="89">
        <f t="shared" si="21"/>
        <v>2.3853220448599228</v>
      </c>
      <c r="L73" s="90">
        <f t="shared" si="22"/>
        <v>0.19955866117049156</v>
      </c>
      <c r="M73" s="41">
        <f t="shared" si="13"/>
        <v>0.40247156057177585</v>
      </c>
      <c r="N73" s="41">
        <f t="shared" si="14"/>
        <v>0.32728433934341228</v>
      </c>
      <c r="O73" s="42">
        <f t="shared" si="15"/>
        <v>0.24110591862872682</v>
      </c>
      <c r="P73" s="41">
        <f t="shared" si="16"/>
        <v>0.32362060618130495</v>
      </c>
      <c r="Q73" s="42">
        <f t="shared" si="17"/>
        <v>4.6618253954988746E-2</v>
      </c>
      <c r="R73" s="109">
        <f>'enter cell titer glow data here'!AD24</f>
        <v>3368000</v>
      </c>
      <c r="S73" s="58">
        <f>'enter cell titer glow data here'!AE24</f>
        <v>3335000</v>
      </c>
      <c r="T73" s="59">
        <f>'enter cell titer glow data here'!AF24</f>
        <v>3728000</v>
      </c>
      <c r="U73" s="71">
        <f t="shared" si="23"/>
        <v>3477000</v>
      </c>
      <c r="V73" s="72">
        <f t="shared" si="24"/>
        <v>125861.0344785073</v>
      </c>
    </row>
    <row r="74" spans="1:22" x14ac:dyDescent="0.2">
      <c r="A74">
        <f>Setup!B37</f>
        <v>3000</v>
      </c>
      <c r="B74" t="str">
        <f>Setup!C37</f>
        <v>494 + 1 T</v>
      </c>
      <c r="C74" s="114">
        <f>'enter luc data here'!AD25</f>
        <v>34129</v>
      </c>
      <c r="D74" s="114">
        <f>'enter luc data here'!AE25</f>
        <v>32824</v>
      </c>
      <c r="E74" s="118">
        <f>'enter luc data here'!AF25</f>
        <v>28966</v>
      </c>
      <c r="F74" s="114">
        <f t="shared" si="25"/>
        <v>31973</v>
      </c>
      <c r="G74" s="118">
        <f t="shared" si="26"/>
        <v>1549.9777417756684</v>
      </c>
      <c r="H74" s="89">
        <f t="shared" si="18"/>
        <v>1.5049387071170297</v>
      </c>
      <c r="I74" s="89">
        <f t="shared" si="19"/>
        <v>1.4473939500837816</v>
      </c>
      <c r="J74" s="90">
        <f t="shared" si="20"/>
        <v>1.2772731281418115</v>
      </c>
      <c r="K74" s="89">
        <f t="shared" si="21"/>
        <v>1.4098685951142074</v>
      </c>
      <c r="L74" s="90">
        <f t="shared" si="22"/>
        <v>6.8347197362010226E-2</v>
      </c>
      <c r="M74" s="41">
        <f t="shared" si="13"/>
        <v>0.1179570996418675</v>
      </c>
      <c r="N74" s="41">
        <f t="shared" si="14"/>
        <v>0.10451425490929943</v>
      </c>
      <c r="O74" s="42">
        <f t="shared" si="15"/>
        <v>6.4772879447040688E-2</v>
      </c>
      <c r="P74" s="41">
        <f t="shared" si="16"/>
        <v>9.5748077999402548E-2</v>
      </c>
      <c r="Q74" s="42">
        <f t="shared" si="17"/>
        <v>1.5966367909292536E-2</v>
      </c>
      <c r="R74" s="109">
        <f>'enter cell titer glow data here'!AD25</f>
        <v>3441000</v>
      </c>
      <c r="S74" s="58">
        <f>'enter cell titer glow data here'!AE25</f>
        <v>3603000</v>
      </c>
      <c r="T74" s="59">
        <f>'enter cell titer glow data here'!AF25</f>
        <v>3189000</v>
      </c>
      <c r="U74" s="71">
        <f t="shared" si="23"/>
        <v>3411000</v>
      </c>
      <c r="V74" s="72">
        <f t="shared" si="24"/>
        <v>120449.1593993084</v>
      </c>
    </row>
    <row r="75" spans="1:22" s="10" customFormat="1" x14ac:dyDescent="0.2">
      <c r="A75" s="10">
        <f>Setup!B38</f>
        <v>10000</v>
      </c>
      <c r="B75" s="10" t="str">
        <f>Setup!C38</f>
        <v>494 + 1 T</v>
      </c>
      <c r="C75" s="115">
        <f>'enter luc data here'!AD26</f>
        <v>19860</v>
      </c>
      <c r="D75" s="115">
        <f>'enter luc data here'!AE26</f>
        <v>18065</v>
      </c>
      <c r="E75" s="119">
        <f>'enter luc data here'!AF26</f>
        <v>15410</v>
      </c>
      <c r="F75" s="115">
        <f t="shared" si="25"/>
        <v>17778.333333333332</v>
      </c>
      <c r="G75" s="119">
        <f t="shared" si="26"/>
        <v>1292.5760239838007</v>
      </c>
      <c r="H75" s="94">
        <f t="shared" si="18"/>
        <v>0.87573860128759151</v>
      </c>
      <c r="I75" s="95">
        <f t="shared" si="19"/>
        <v>0.79658700061733834</v>
      </c>
      <c r="J75" s="96">
        <f t="shared" si="20"/>
        <v>0.67951318458417853</v>
      </c>
      <c r="K75" s="95">
        <f t="shared" si="21"/>
        <v>0.78394626216303609</v>
      </c>
      <c r="L75" s="96">
        <f t="shared" si="22"/>
        <v>5.6996914365631507E-2</v>
      </c>
      <c r="M75" s="43">
        <f t="shared" si="13"/>
        <v>-2.9028303797989922E-2</v>
      </c>
      <c r="N75" s="43">
        <f t="shared" si="14"/>
        <v>-4.7518653449300043E-2</v>
      </c>
      <c r="O75" s="44">
        <f t="shared" si="15"/>
        <v>-7.4867889284524758E-2</v>
      </c>
      <c r="P75" s="43">
        <f t="shared" si="16"/>
        <v>-5.047161551060491E-2</v>
      </c>
      <c r="Q75" s="44">
        <f t="shared" si="17"/>
        <v>1.331486497735975E-2</v>
      </c>
      <c r="R75" s="110">
        <f>'enter cell titer glow data here'!AD26</f>
        <v>3620000</v>
      </c>
      <c r="S75" s="60">
        <f>'enter cell titer glow data here'!AE26</f>
        <v>3559000</v>
      </c>
      <c r="T75" s="61">
        <f>'enter cell titer glow data here'!AF26</f>
        <v>3438000</v>
      </c>
      <c r="U75" s="73">
        <f t="shared" si="23"/>
        <v>3539000</v>
      </c>
      <c r="V75" s="74">
        <f t="shared" si="24"/>
        <v>53482.08422764892</v>
      </c>
    </row>
    <row r="76" spans="1:22" x14ac:dyDescent="0.2">
      <c r="A76">
        <f>Setup!D31</f>
        <v>3</v>
      </c>
      <c r="B76" t="str">
        <f>Setup!E31</f>
        <v>983 + 1 T</v>
      </c>
      <c r="C76" s="114">
        <f>'enter luc data here'!AG19</f>
        <v>116771</v>
      </c>
      <c r="D76" s="114">
        <f>'enter luc data here'!AH19</f>
        <v>91716</v>
      </c>
      <c r="E76" s="118">
        <f>'enter luc data here'!AI19</f>
        <v>108900</v>
      </c>
      <c r="F76" s="114">
        <f t="shared" si="25"/>
        <v>105795.66666666667</v>
      </c>
      <c r="G76" s="118">
        <f t="shared" si="26"/>
        <v>7397.4301919277641</v>
      </c>
      <c r="H76" s="89">
        <f t="shared" si="18"/>
        <v>5.1490872210953347</v>
      </c>
      <c r="I76" s="89">
        <f t="shared" si="19"/>
        <v>4.0442719816562311</v>
      </c>
      <c r="J76" s="90">
        <f t="shared" si="20"/>
        <v>4.8020107593262189</v>
      </c>
      <c r="K76" s="89">
        <f t="shared" si="21"/>
        <v>4.6651233206925946</v>
      </c>
      <c r="L76" s="90">
        <f t="shared" si="22"/>
        <v>0.32619411729110864</v>
      </c>
      <c r="M76" s="41">
        <f t="shared" si="13"/>
        <v>0.96925485779427467</v>
      </c>
      <c r="N76" s="41">
        <f t="shared" si="14"/>
        <v>0.71116253995941392</v>
      </c>
      <c r="O76" s="42">
        <f t="shared" si="15"/>
        <v>0.88817544715056329</v>
      </c>
      <c r="P76" s="41">
        <f t="shared" si="16"/>
        <v>0.85619761496808389</v>
      </c>
      <c r="Q76" s="42">
        <f t="shared" si="17"/>
        <v>7.6201153632258489E-2</v>
      </c>
      <c r="R76" s="113">
        <f>'enter cell titer glow data here'!AG19</f>
        <v>3448000</v>
      </c>
      <c r="S76" s="62">
        <f>'enter cell titer glow data here'!AH19</f>
        <v>3656000</v>
      </c>
      <c r="T76" s="63">
        <f>'enter cell titer glow data here'!AI19</f>
        <v>3268000</v>
      </c>
      <c r="U76" s="71">
        <f t="shared" si="23"/>
        <v>3457333.3333333335</v>
      </c>
      <c r="V76" s="72">
        <f t="shared" si="24"/>
        <v>112103.12712458608</v>
      </c>
    </row>
    <row r="77" spans="1:22" x14ac:dyDescent="0.2">
      <c r="A77">
        <f>Setup!D32</f>
        <v>10</v>
      </c>
      <c r="B77" t="str">
        <f>Setup!E32</f>
        <v>983 + 1 T</v>
      </c>
      <c r="C77" s="114">
        <f>'enter luc data here'!AG20</f>
        <v>94191</v>
      </c>
      <c r="D77" s="114">
        <f>'enter luc data here'!AH20</f>
        <v>71166</v>
      </c>
      <c r="E77" s="118">
        <f>'enter luc data here'!AI20</f>
        <v>89731</v>
      </c>
      <c r="F77" s="114">
        <f t="shared" si="25"/>
        <v>85029.333333333328</v>
      </c>
      <c r="G77" s="118">
        <f t="shared" si="26"/>
        <v>7050.2224157193314</v>
      </c>
      <c r="H77" s="89">
        <f t="shared" si="18"/>
        <v>4.1534085898227353</v>
      </c>
      <c r="I77" s="89">
        <f t="shared" si="19"/>
        <v>3.1381074168797953</v>
      </c>
      <c r="J77" s="90">
        <f t="shared" si="20"/>
        <v>3.9567422171267306</v>
      </c>
      <c r="K77" s="89">
        <f t="shared" si="21"/>
        <v>3.7494194079430869</v>
      </c>
      <c r="L77" s="90">
        <f t="shared" si="22"/>
        <v>0.31088378233174485</v>
      </c>
      <c r="M77" s="41">
        <f t="shared" ref="M77:M140" si="27">(C77-$I$1)/($N$1-$I$1)</f>
        <v>0.73665759031428435</v>
      </c>
      <c r="N77" s="41">
        <f t="shared" ref="N77:N140" si="28">(D77-$I$1)/($N$1-$I$1)</f>
        <v>0.49947636428564068</v>
      </c>
      <c r="O77" s="42">
        <f t="shared" ref="O77:O140" si="29">(E77-$I$1)/($N$1-$I$1)</f>
        <v>0.69071499452328544</v>
      </c>
      <c r="P77" s="41">
        <f t="shared" ref="P77:P140" si="30">AVERAGE(M77:O77)</f>
        <v>0.64228298304107012</v>
      </c>
      <c r="Q77" s="42">
        <f t="shared" ref="Q77:Q140" si="31">STDEV(M77:O77)/SQRT(3)</f>
        <v>7.2624555758303636E-2</v>
      </c>
      <c r="R77" s="109">
        <f>'enter cell titer glow data here'!AG20</f>
        <v>3389000</v>
      </c>
      <c r="S77" s="58">
        <f>'enter cell titer glow data here'!AH20</f>
        <v>3278000</v>
      </c>
      <c r="T77" s="59">
        <f>'enter cell titer glow data here'!AI20</f>
        <v>3314000</v>
      </c>
      <c r="U77" s="71">
        <f t="shared" si="23"/>
        <v>3327000</v>
      </c>
      <c r="V77" s="72">
        <f t="shared" si="24"/>
        <v>32695.565448543632</v>
      </c>
    </row>
    <row r="78" spans="1:22" x14ac:dyDescent="0.2">
      <c r="A78">
        <f>Setup!D33</f>
        <v>30</v>
      </c>
      <c r="B78" t="str">
        <f>Setup!E33</f>
        <v>983 + 1 T</v>
      </c>
      <c r="C78" s="114">
        <f>'enter luc data here'!AG21</f>
        <v>94643</v>
      </c>
      <c r="D78" s="114">
        <f>'enter luc data here'!AH21</f>
        <v>87615</v>
      </c>
      <c r="E78" s="118">
        <f>'enter luc data here'!AI21</f>
        <v>96732</v>
      </c>
      <c r="F78" s="114">
        <f t="shared" si="25"/>
        <v>92996.666666666672</v>
      </c>
      <c r="G78" s="118">
        <f t="shared" si="26"/>
        <v>2757.5793934374969</v>
      </c>
      <c r="H78" s="89">
        <f t="shared" si="18"/>
        <v>4.1733398006878915</v>
      </c>
      <c r="I78" s="89">
        <f t="shared" si="19"/>
        <v>3.8634359290942766</v>
      </c>
      <c r="J78" s="90">
        <f t="shared" si="20"/>
        <v>4.2654555075403477</v>
      </c>
      <c r="K78" s="89">
        <f t="shared" si="21"/>
        <v>4.1007437457741718</v>
      </c>
      <c r="L78" s="90">
        <f t="shared" si="22"/>
        <v>0.12159711585843094</v>
      </c>
      <c r="M78" s="41">
        <f t="shared" si="27"/>
        <v>0.74131365607606281</v>
      </c>
      <c r="N78" s="41">
        <f t="shared" si="28"/>
        <v>0.66891801409867702</v>
      </c>
      <c r="O78" s="42">
        <f t="shared" si="29"/>
        <v>0.76283250867861807</v>
      </c>
      <c r="P78" s="41">
        <f t="shared" si="30"/>
        <v>0.72435472628445263</v>
      </c>
      <c r="Q78" s="42">
        <f t="shared" si="31"/>
        <v>2.8405909290198855E-2</v>
      </c>
      <c r="R78" s="109">
        <f>'enter cell titer glow data here'!AG21</f>
        <v>3746000</v>
      </c>
      <c r="S78" s="58">
        <f>'enter cell titer glow data here'!AH21</f>
        <v>3849000</v>
      </c>
      <c r="T78" s="59">
        <f>'enter cell titer glow data here'!AI21</f>
        <v>3522000</v>
      </c>
      <c r="U78" s="71">
        <f t="shared" si="23"/>
        <v>3705666.6666666665</v>
      </c>
      <c r="V78" s="72">
        <f t="shared" si="24"/>
        <v>96526.91046772628</v>
      </c>
    </row>
    <row r="79" spans="1:22" x14ac:dyDescent="0.2">
      <c r="A79">
        <f>Setup!D34</f>
        <v>100</v>
      </c>
      <c r="B79" t="str">
        <f>Setup!E34</f>
        <v>983 + 1 T</v>
      </c>
      <c r="C79" s="114">
        <f>'enter luc data here'!AG22</f>
        <v>88939</v>
      </c>
      <c r="D79" s="114">
        <f>'enter luc data here'!AH22</f>
        <v>86384</v>
      </c>
      <c r="E79" s="118">
        <f>'enter luc data here'!AI22</f>
        <v>99606</v>
      </c>
      <c r="F79" s="114">
        <f t="shared" si="25"/>
        <v>91643</v>
      </c>
      <c r="G79" s="118">
        <f t="shared" si="26"/>
        <v>4049.2399698379613</v>
      </c>
      <c r="H79" s="89">
        <f t="shared" si="18"/>
        <v>3.9218185025134491</v>
      </c>
      <c r="I79" s="89">
        <f t="shared" si="19"/>
        <v>3.8091542464062087</v>
      </c>
      <c r="J79" s="90">
        <f t="shared" si="20"/>
        <v>4.3921862598112709</v>
      </c>
      <c r="K79" s="89">
        <f t="shared" si="21"/>
        <v>4.04105300291031</v>
      </c>
      <c r="L79" s="90">
        <f t="shared" si="22"/>
        <v>0.1785536630142853</v>
      </c>
      <c r="M79" s="41">
        <f t="shared" si="27"/>
        <v>0.68255657840972683</v>
      </c>
      <c r="N79" s="41">
        <f t="shared" si="28"/>
        <v>0.65623744561914343</v>
      </c>
      <c r="O79" s="42">
        <f t="shared" si="29"/>
        <v>0.79243767018160716</v>
      </c>
      <c r="P79" s="41">
        <f t="shared" si="30"/>
        <v>0.71041056473682573</v>
      </c>
      <c r="Q79" s="42">
        <f t="shared" si="31"/>
        <v>4.1711344214130565E-2</v>
      </c>
      <c r="R79" s="109">
        <f>'enter cell titer glow data here'!AG22</f>
        <v>3606000</v>
      </c>
      <c r="S79" s="58">
        <f>'enter cell titer glow data here'!AH22</f>
        <v>3165000</v>
      </c>
      <c r="T79" s="59">
        <f>'enter cell titer glow data here'!AI22</f>
        <v>3063000</v>
      </c>
      <c r="U79" s="71">
        <f t="shared" si="23"/>
        <v>3278000</v>
      </c>
      <c r="V79" s="72">
        <f t="shared" si="24"/>
        <v>166622.32743543104</v>
      </c>
    </row>
    <row r="80" spans="1:22" x14ac:dyDescent="0.2">
      <c r="A80">
        <f>Setup!D35</f>
        <v>300</v>
      </c>
      <c r="B80" t="str">
        <f>Setup!E35</f>
        <v>983 + 1 T</v>
      </c>
      <c r="C80" s="114">
        <f>'enter luc data here'!AG23</f>
        <v>97955</v>
      </c>
      <c r="D80" s="114">
        <f>'enter luc data here'!AH23</f>
        <v>90871</v>
      </c>
      <c r="E80" s="118">
        <f>'enter luc data here'!AI23</f>
        <v>98851</v>
      </c>
      <c r="F80" s="114">
        <f t="shared" si="25"/>
        <v>95892.333333333328</v>
      </c>
      <c r="G80" s="118">
        <f t="shared" si="26"/>
        <v>2523.95492123858</v>
      </c>
      <c r="H80" s="89">
        <f t="shared" si="18"/>
        <v>4.3193844254343414</v>
      </c>
      <c r="I80" s="89">
        <f t="shared" si="19"/>
        <v>4.0070112002822116</v>
      </c>
      <c r="J80" s="90">
        <f t="shared" si="20"/>
        <v>4.3588940823705791</v>
      </c>
      <c r="K80" s="89">
        <f t="shared" si="21"/>
        <v>4.2284299026957113</v>
      </c>
      <c r="L80" s="90">
        <f t="shared" si="22"/>
        <v>0.11129530475520678</v>
      </c>
      <c r="M80" s="41">
        <f t="shared" si="27"/>
        <v>0.77543066891458035</v>
      </c>
      <c r="N80" s="41">
        <f t="shared" si="28"/>
        <v>0.70245816923219551</v>
      </c>
      <c r="O80" s="42">
        <f t="shared" si="29"/>
        <v>0.78466039219456585</v>
      </c>
      <c r="P80" s="41">
        <f t="shared" si="30"/>
        <v>0.75418307678044716</v>
      </c>
      <c r="Q80" s="42">
        <f t="shared" si="31"/>
        <v>2.5999336489050822E-2</v>
      </c>
      <c r="R80" s="109">
        <f>'enter cell titer glow data here'!AG23</f>
        <v>3224000</v>
      </c>
      <c r="S80" s="58">
        <f>'enter cell titer glow data here'!AH23</f>
        <v>3798000</v>
      </c>
      <c r="T80" s="59">
        <f>'enter cell titer glow data here'!AI23</f>
        <v>3521000</v>
      </c>
      <c r="U80" s="71">
        <f t="shared" si="23"/>
        <v>3514333.3333333335</v>
      </c>
      <c r="V80" s="72">
        <f t="shared" si="24"/>
        <v>165733.05175626391</v>
      </c>
    </row>
    <row r="81" spans="1:22" x14ac:dyDescent="0.2">
      <c r="A81">
        <f>Setup!D36</f>
        <v>1000</v>
      </c>
      <c r="B81" t="str">
        <f>Setup!E36</f>
        <v>983 + 1 T</v>
      </c>
      <c r="C81" s="114">
        <f>'enter luc data here'!AG24</f>
        <v>89668</v>
      </c>
      <c r="D81" s="114">
        <f>'enter luc data here'!AH24</f>
        <v>103633</v>
      </c>
      <c r="E81" s="118">
        <f>'enter luc data here'!AI24</f>
        <v>94680</v>
      </c>
      <c r="F81" s="114">
        <f t="shared" si="25"/>
        <v>95993.666666666672</v>
      </c>
      <c r="G81" s="118">
        <f t="shared" si="26"/>
        <v>4084.5071646133488</v>
      </c>
      <c r="H81" s="89">
        <f t="shared" si="18"/>
        <v>3.9539641943734014</v>
      </c>
      <c r="I81" s="89">
        <f t="shared" si="19"/>
        <v>4.5697592380280447</v>
      </c>
      <c r="J81" s="90">
        <f t="shared" si="20"/>
        <v>4.1749713378604811</v>
      </c>
      <c r="K81" s="89">
        <f t="shared" si="21"/>
        <v>4.2328982567539759</v>
      </c>
      <c r="L81" s="90">
        <f t="shared" si="22"/>
        <v>0.18010879110209674</v>
      </c>
      <c r="M81" s="41">
        <f t="shared" si="27"/>
        <v>0.6900660296051615</v>
      </c>
      <c r="N81" s="41">
        <f t="shared" si="28"/>
        <v>0.83391991978930957</v>
      </c>
      <c r="O81" s="42">
        <f t="shared" si="29"/>
        <v>0.74169479420258</v>
      </c>
      <c r="P81" s="41">
        <f t="shared" si="30"/>
        <v>0.75522691453235036</v>
      </c>
      <c r="Q81" s="42">
        <f t="shared" si="31"/>
        <v>4.2074632661271379E-2</v>
      </c>
      <c r="R81" s="109">
        <f>'enter cell titer glow data here'!AG24</f>
        <v>3960000</v>
      </c>
      <c r="S81" s="58">
        <f>'enter cell titer glow data here'!AH24</f>
        <v>4459000</v>
      </c>
      <c r="T81" s="59">
        <f>'enter cell titer glow data here'!AI24</f>
        <v>4798000</v>
      </c>
      <c r="U81" s="71">
        <f t="shared" si="23"/>
        <v>4405666.666666667</v>
      </c>
      <c r="V81" s="72">
        <f t="shared" si="24"/>
        <v>243375.11056894137</v>
      </c>
    </row>
    <row r="82" spans="1:22" x14ac:dyDescent="0.2">
      <c r="A82">
        <f>Setup!D37</f>
        <v>3000</v>
      </c>
      <c r="B82" t="str">
        <f>Setup!E37</f>
        <v>983 + 1 T</v>
      </c>
      <c r="C82" s="114">
        <f>'enter luc data here'!AG25</f>
        <v>126899</v>
      </c>
      <c r="D82" s="114">
        <f>'enter luc data here'!AH25</f>
        <v>125570</v>
      </c>
      <c r="E82" s="118">
        <f>'enter luc data here'!AI25</f>
        <v>90092</v>
      </c>
      <c r="F82" s="114">
        <f t="shared" si="25"/>
        <v>114187</v>
      </c>
      <c r="G82" s="118">
        <f t="shared" si="26"/>
        <v>12053.607053492327</v>
      </c>
      <c r="H82" s="89">
        <f t="shared" si="18"/>
        <v>5.5956874503924512</v>
      </c>
      <c r="I82" s="89">
        <f t="shared" si="19"/>
        <v>5.5370843989769822</v>
      </c>
      <c r="J82" s="90">
        <f t="shared" si="20"/>
        <v>3.9726607284592999</v>
      </c>
      <c r="K82" s="89">
        <f t="shared" si="21"/>
        <v>5.0351441926095779</v>
      </c>
      <c r="L82" s="90">
        <f t="shared" si="22"/>
        <v>0.53151102625859115</v>
      </c>
      <c r="M82" s="41">
        <f t="shared" si="27"/>
        <v>1.0735836941555386</v>
      </c>
      <c r="N82" s="41">
        <f t="shared" si="28"/>
        <v>1.0598936246922566</v>
      </c>
      <c r="O82" s="42">
        <f t="shared" si="29"/>
        <v>0.69443366651444027</v>
      </c>
      <c r="P82" s="41">
        <f t="shared" si="30"/>
        <v>0.94263699512074517</v>
      </c>
      <c r="Q82" s="42">
        <f t="shared" si="31"/>
        <v>0.12416457324711473</v>
      </c>
      <c r="R82" s="109">
        <f>'enter cell titer glow data here'!AG25</f>
        <v>3465000</v>
      </c>
      <c r="S82" s="58">
        <f>'enter cell titer glow data here'!AH25</f>
        <v>3570000</v>
      </c>
      <c r="T82" s="59">
        <f>'enter cell titer glow data here'!AI25</f>
        <v>3534000</v>
      </c>
      <c r="U82" s="71">
        <f t="shared" si="23"/>
        <v>3523000</v>
      </c>
      <c r="V82" s="72">
        <f t="shared" si="24"/>
        <v>30805.843601498727</v>
      </c>
    </row>
    <row r="83" spans="1:22" s="10" customFormat="1" x14ac:dyDescent="0.2">
      <c r="A83" s="10">
        <f>Setup!D38</f>
        <v>10000</v>
      </c>
      <c r="B83" s="10" t="str">
        <f>Setup!E38</f>
        <v>983 + 1 T</v>
      </c>
      <c r="C83" s="115">
        <f>'enter luc data here'!AG26</f>
        <v>103035</v>
      </c>
      <c r="D83" s="115">
        <f>'enter luc data here'!AH26</f>
        <v>99266</v>
      </c>
      <c r="E83" s="119">
        <f>'enter luc data here'!AI26</f>
        <v>103637</v>
      </c>
      <c r="F83" s="115">
        <f t="shared" si="25"/>
        <v>101979.33333333333</v>
      </c>
      <c r="G83" s="119">
        <f t="shared" si="26"/>
        <v>1367.7517237341644</v>
      </c>
      <c r="H83" s="94">
        <f t="shared" si="18"/>
        <v>4.5433900696710472</v>
      </c>
      <c r="I83" s="95">
        <f t="shared" si="19"/>
        <v>4.3771937560631446</v>
      </c>
      <c r="J83" s="96">
        <f t="shared" si="20"/>
        <v>4.5699356204250812</v>
      </c>
      <c r="K83" s="95">
        <f t="shared" si="21"/>
        <v>4.4968398153864237</v>
      </c>
      <c r="L83" s="96">
        <f t="shared" si="22"/>
        <v>6.0311831895853485E-2</v>
      </c>
      <c r="M83" s="43">
        <f t="shared" si="27"/>
        <v>0.82775990358235496</v>
      </c>
      <c r="N83" s="43">
        <f t="shared" si="28"/>
        <v>0.7889353198298269</v>
      </c>
      <c r="O83" s="44">
        <f t="shared" si="29"/>
        <v>0.83396112391109523</v>
      </c>
      <c r="P83" s="43">
        <f t="shared" si="30"/>
        <v>0.81688544910775907</v>
      </c>
      <c r="Q83" s="44">
        <f t="shared" si="31"/>
        <v>1.408925214931858E-2</v>
      </c>
      <c r="R83" s="110">
        <f>'enter cell titer glow data here'!AG26</f>
        <v>3697000</v>
      </c>
      <c r="S83" s="60">
        <f>'enter cell titer glow data here'!AH26</f>
        <v>3868000</v>
      </c>
      <c r="T83" s="61">
        <f>'enter cell titer glow data here'!AI26</f>
        <v>3956000</v>
      </c>
      <c r="U83" s="73">
        <f t="shared" si="23"/>
        <v>3840333.3333333335</v>
      </c>
      <c r="V83" s="74">
        <f t="shared" si="24"/>
        <v>76035.810276766599</v>
      </c>
    </row>
    <row r="84" spans="1:22" x14ac:dyDescent="0.2">
      <c r="A84">
        <f>Setup!F31</f>
        <v>3</v>
      </c>
      <c r="B84" t="str">
        <f>Setup!G31</f>
        <v>848 + 1 T</v>
      </c>
      <c r="C84" s="114">
        <f>'enter luc data here'!AJ19</f>
        <v>101017</v>
      </c>
      <c r="D84" s="114">
        <f>'enter luc data here'!AK19</f>
        <v>103925</v>
      </c>
      <c r="E84" s="118">
        <f>'enter luc data here'!AL19</f>
        <v>94989</v>
      </c>
      <c r="F84" s="114">
        <f t="shared" si="25"/>
        <v>99977</v>
      </c>
      <c r="G84" s="118">
        <f t="shared" si="26"/>
        <v>2631.4903255253162</v>
      </c>
      <c r="H84" s="89">
        <f t="shared" si="18"/>
        <v>4.4544051503659938</v>
      </c>
      <c r="I84" s="89">
        <f t="shared" si="19"/>
        <v>4.5826351530117293</v>
      </c>
      <c r="J84" s="90">
        <f t="shared" si="20"/>
        <v>4.1885968780315723</v>
      </c>
      <c r="K84" s="89">
        <f t="shared" si="21"/>
        <v>4.4085457271364312</v>
      </c>
      <c r="L84" s="90">
        <f t="shared" si="22"/>
        <v>0.11603714284881016</v>
      </c>
      <c r="M84" s="41">
        <f t="shared" si="27"/>
        <v>0.80697242414149495</v>
      </c>
      <c r="N84" s="41">
        <f t="shared" si="28"/>
        <v>0.83692782067966198</v>
      </c>
      <c r="O84" s="42">
        <f t="shared" si="29"/>
        <v>0.74487781261052144</v>
      </c>
      <c r="P84" s="41">
        <f t="shared" si="30"/>
        <v>0.79625935247722612</v>
      </c>
      <c r="Q84" s="42">
        <f t="shared" si="31"/>
        <v>2.7107061962675767E-2</v>
      </c>
      <c r="R84" s="113">
        <f>'enter cell titer glow data here'!AJ19</f>
        <v>3504000</v>
      </c>
      <c r="S84" s="62">
        <f>'enter cell titer glow data here'!AK19</f>
        <v>3438000</v>
      </c>
      <c r="T84" s="63">
        <f>'enter cell titer glow data here'!AL19</f>
        <v>3845000</v>
      </c>
      <c r="U84" s="71">
        <f t="shared" ref="U84:U115" si="32">AVERAGE(R84:T84)</f>
        <v>3595666.6666666665</v>
      </c>
      <c r="V84" s="72">
        <f t="shared" ref="V84:V115" si="33">STDEV(R84:T84)/SQRT(3)</f>
        <v>126114.14582741217</v>
      </c>
    </row>
    <row r="85" spans="1:22" x14ac:dyDescent="0.2">
      <c r="A85">
        <f>Setup!F32</f>
        <v>10</v>
      </c>
      <c r="B85" t="str">
        <f>Setup!G32</f>
        <v>848 + 1 T</v>
      </c>
      <c r="C85" s="114">
        <f>'enter luc data here'!AJ20</f>
        <v>94438</v>
      </c>
      <c r="D85" s="114">
        <f>'enter luc data here'!AK20</f>
        <v>94495</v>
      </c>
      <c r="E85" s="118">
        <f>'enter luc data here'!AL20</f>
        <v>85277</v>
      </c>
      <c r="F85" s="114">
        <f t="shared" si="25"/>
        <v>91403.333333333328</v>
      </c>
      <c r="G85" s="118">
        <f t="shared" si="26"/>
        <v>3063.2108608089293</v>
      </c>
      <c r="H85" s="89">
        <f t="shared" si="18"/>
        <v>4.1643002028397564</v>
      </c>
      <c r="I85" s="89">
        <f t="shared" si="19"/>
        <v>4.166813651997531</v>
      </c>
      <c r="J85" s="90">
        <f t="shared" si="20"/>
        <v>3.7603404180262809</v>
      </c>
      <c r="K85" s="89">
        <f t="shared" si="21"/>
        <v>4.0304847576211893</v>
      </c>
      <c r="L85" s="90">
        <f t="shared" si="22"/>
        <v>0.13507411856464105</v>
      </c>
      <c r="M85" s="41">
        <f t="shared" si="27"/>
        <v>0.73920194483454826</v>
      </c>
      <c r="N85" s="41">
        <f t="shared" si="28"/>
        <v>0.73978910356999372</v>
      </c>
      <c r="O85" s="42">
        <f t="shared" si="29"/>
        <v>0.64483420491496501</v>
      </c>
      <c r="P85" s="41">
        <f t="shared" si="30"/>
        <v>0.70794175110650226</v>
      </c>
      <c r="Q85" s="42">
        <f t="shared" si="31"/>
        <v>3.1554228340973656E-2</v>
      </c>
      <c r="R85" s="109">
        <f>'enter cell titer glow data here'!AJ20</f>
        <v>3326000</v>
      </c>
      <c r="S85" s="58">
        <f>'enter cell titer glow data here'!AK20</f>
        <v>3435000</v>
      </c>
      <c r="T85" s="59">
        <f>'enter cell titer glow data here'!AL20</f>
        <v>3701000</v>
      </c>
      <c r="U85" s="71">
        <f t="shared" si="32"/>
        <v>3487333.3333333335</v>
      </c>
      <c r="V85" s="72">
        <f t="shared" si="33"/>
        <v>111370.75219483994</v>
      </c>
    </row>
    <row r="86" spans="1:22" x14ac:dyDescent="0.2">
      <c r="A86">
        <f>Setup!F33</f>
        <v>30</v>
      </c>
      <c r="B86" t="str">
        <f>Setup!G33</f>
        <v>848 + 1 T</v>
      </c>
      <c r="C86" s="114">
        <f>'enter luc data here'!AJ21</f>
        <v>96380</v>
      </c>
      <c r="D86" s="114">
        <f>'enter luc data here'!AK21</f>
        <v>85542</v>
      </c>
      <c r="E86" s="118">
        <f>'enter luc data here'!AL21</f>
        <v>97625</v>
      </c>
      <c r="F86" s="114">
        <f t="shared" si="25"/>
        <v>93182.333333333328</v>
      </c>
      <c r="G86" s="118">
        <f t="shared" si="26"/>
        <v>3837.0355889815664</v>
      </c>
      <c r="H86" s="89">
        <f t="shared" si="18"/>
        <v>4.2499338566011113</v>
      </c>
      <c r="I86" s="89">
        <f t="shared" si="19"/>
        <v>3.7720257518299674</v>
      </c>
      <c r="J86" s="90">
        <f t="shared" si="20"/>
        <v>4.3048328776788081</v>
      </c>
      <c r="K86" s="89">
        <f t="shared" si="21"/>
        <v>4.1089308287032962</v>
      </c>
      <c r="L86" s="90">
        <f t="shared" si="22"/>
        <v>0.16919638367499643</v>
      </c>
      <c r="M86" s="41">
        <f t="shared" si="27"/>
        <v>0.75920654596148096</v>
      </c>
      <c r="N86" s="41">
        <f t="shared" si="28"/>
        <v>0.64756397798326426</v>
      </c>
      <c r="O86" s="42">
        <f t="shared" si="29"/>
        <v>0.77203132886726433</v>
      </c>
      <c r="P86" s="41">
        <f t="shared" si="30"/>
        <v>0.72626728427066978</v>
      </c>
      <c r="Q86" s="42">
        <f t="shared" si="31"/>
        <v>3.9525420426066736E-2</v>
      </c>
      <c r="R86" s="109">
        <f>'enter cell titer glow data here'!AJ21</f>
        <v>3427000</v>
      </c>
      <c r="S86" s="58">
        <f>'enter cell titer glow data here'!AK21</f>
        <v>3453000</v>
      </c>
      <c r="T86" s="59">
        <f>'enter cell titer glow data here'!AL21</f>
        <v>3904000</v>
      </c>
      <c r="U86" s="71">
        <f t="shared" si="32"/>
        <v>3594666.6666666665</v>
      </c>
      <c r="V86" s="72">
        <f t="shared" si="33"/>
        <v>154848.67164787406</v>
      </c>
    </row>
    <row r="87" spans="1:22" x14ac:dyDescent="0.2">
      <c r="A87">
        <f>Setup!F34</f>
        <v>100</v>
      </c>
      <c r="B87" t="str">
        <f>Setup!G34</f>
        <v>848 + 1 T</v>
      </c>
      <c r="C87" s="114">
        <f>'enter luc data here'!AJ22</f>
        <v>88321</v>
      </c>
      <c r="D87" s="114">
        <f>'enter luc data here'!AK22</f>
        <v>100135</v>
      </c>
      <c r="E87" s="118">
        <f>'enter luc data here'!AL22</f>
        <v>105574</v>
      </c>
      <c r="F87" s="114">
        <f t="shared" si="25"/>
        <v>98010</v>
      </c>
      <c r="G87" s="118">
        <f t="shared" si="26"/>
        <v>5092.5835290155037</v>
      </c>
      <c r="H87" s="89">
        <f t="shared" si="18"/>
        <v>3.8945674221712672</v>
      </c>
      <c r="I87" s="89">
        <f t="shared" si="19"/>
        <v>4.4155128318193846</v>
      </c>
      <c r="J87" s="90">
        <f t="shared" si="20"/>
        <v>4.6553487961901405</v>
      </c>
      <c r="K87" s="89">
        <f t="shared" si="21"/>
        <v>4.3218096833935968</v>
      </c>
      <c r="L87" s="90">
        <f t="shared" si="22"/>
        <v>0.22456052248943939</v>
      </c>
      <c r="M87" s="41">
        <f t="shared" si="27"/>
        <v>0.67619054159384406</v>
      </c>
      <c r="N87" s="41">
        <f t="shared" si="28"/>
        <v>0.79788691528775924</v>
      </c>
      <c r="O87" s="42">
        <f t="shared" si="29"/>
        <v>0.85391421988579586</v>
      </c>
      <c r="P87" s="41">
        <f t="shared" si="30"/>
        <v>0.77599722558913309</v>
      </c>
      <c r="Q87" s="42">
        <f t="shared" si="31"/>
        <v>5.2458857983286616E-2</v>
      </c>
      <c r="R87" s="109">
        <f>'enter cell titer glow data here'!AJ22</f>
        <v>3192000</v>
      </c>
      <c r="S87" s="58">
        <f>'enter cell titer glow data here'!AK22</f>
        <v>3205000</v>
      </c>
      <c r="T87" s="59">
        <f>'enter cell titer glow data here'!AL22</f>
        <v>3063000</v>
      </c>
      <c r="U87" s="71">
        <f t="shared" si="32"/>
        <v>3153333.3333333335</v>
      </c>
      <c r="V87" s="72">
        <f t="shared" si="33"/>
        <v>45322.302579537063</v>
      </c>
    </row>
    <row r="88" spans="1:22" x14ac:dyDescent="0.2">
      <c r="A88">
        <f>Setup!F35</f>
        <v>300</v>
      </c>
      <c r="B88" t="str">
        <f>Setup!G35</f>
        <v>848 + 1 T</v>
      </c>
      <c r="C88" s="114">
        <f>'enter luc data here'!AJ23</f>
        <v>94339</v>
      </c>
      <c r="D88" s="114">
        <f>'enter luc data here'!AK23</f>
        <v>71278</v>
      </c>
      <c r="E88" s="118">
        <f>'enter luc data here'!AL23</f>
        <v>99492</v>
      </c>
      <c r="F88" s="114">
        <f t="shared" si="25"/>
        <v>88369.666666666672</v>
      </c>
      <c r="G88" s="118">
        <f t="shared" si="26"/>
        <v>8674.3329106303427</v>
      </c>
      <c r="H88" s="89">
        <f t="shared" si="18"/>
        <v>4.1599347385130967</v>
      </c>
      <c r="I88" s="89">
        <f t="shared" si="19"/>
        <v>3.1430461239968253</v>
      </c>
      <c r="J88" s="90">
        <f t="shared" si="20"/>
        <v>4.3871593614957227</v>
      </c>
      <c r="K88" s="89">
        <f t="shared" si="21"/>
        <v>3.8967134080018817</v>
      </c>
      <c r="L88" s="90">
        <f t="shared" si="22"/>
        <v>0.3824999078679911</v>
      </c>
      <c r="M88" s="41">
        <f t="shared" si="27"/>
        <v>0.73818214282035344</v>
      </c>
      <c r="N88" s="41">
        <f t="shared" si="28"/>
        <v>0.50063007969563889</v>
      </c>
      <c r="O88" s="42">
        <f t="shared" si="29"/>
        <v>0.79126335271071613</v>
      </c>
      <c r="P88" s="41">
        <f t="shared" si="30"/>
        <v>0.67669185840890289</v>
      </c>
      <c r="Q88" s="42">
        <f t="shared" si="31"/>
        <v>8.9354567414719269E-2</v>
      </c>
      <c r="R88" s="109">
        <f>'enter cell titer glow data here'!AJ23</f>
        <v>3348000</v>
      </c>
      <c r="S88" s="58">
        <f>'enter cell titer glow data here'!AK23</f>
        <v>3724000</v>
      </c>
      <c r="T88" s="59">
        <f>'enter cell titer glow data here'!AL23</f>
        <v>3071000</v>
      </c>
      <c r="U88" s="71">
        <f t="shared" si="32"/>
        <v>3381000</v>
      </c>
      <c r="V88" s="72">
        <f t="shared" si="33"/>
        <v>189225.61489749039</v>
      </c>
    </row>
    <row r="89" spans="1:22" x14ac:dyDescent="0.2">
      <c r="A89">
        <f>Setup!F36</f>
        <v>1000</v>
      </c>
      <c r="B89" t="str">
        <f>Setup!G36</f>
        <v>848 + 1 T</v>
      </c>
      <c r="C89" s="114">
        <f>'enter luc data here'!AJ24</f>
        <v>75582</v>
      </c>
      <c r="D89" s="114">
        <f>'enter luc data here'!AK24</f>
        <v>82720</v>
      </c>
      <c r="E89" s="118">
        <f>'enter luc data here'!AL24</f>
        <v>85972</v>
      </c>
      <c r="F89" s="114">
        <f t="shared" si="25"/>
        <v>81424.666666666672</v>
      </c>
      <c r="G89" s="118">
        <f t="shared" si="26"/>
        <v>3068.4654869241149</v>
      </c>
      <c r="H89" s="89">
        <f t="shared" si="18"/>
        <v>3.3328335832083957</v>
      </c>
      <c r="I89" s="89">
        <f t="shared" si="19"/>
        <v>3.6475879707205219</v>
      </c>
      <c r="J89" s="90">
        <f t="shared" si="20"/>
        <v>3.7909868595114209</v>
      </c>
      <c r="K89" s="89">
        <f t="shared" si="21"/>
        <v>3.5904694711467795</v>
      </c>
      <c r="L89" s="90">
        <f t="shared" si="22"/>
        <v>0.13530582445207318</v>
      </c>
      <c r="M89" s="41">
        <f t="shared" si="27"/>
        <v>0.54496571473699751</v>
      </c>
      <c r="N89" s="41">
        <f t="shared" si="28"/>
        <v>0.61849447006348868</v>
      </c>
      <c r="O89" s="42">
        <f t="shared" si="29"/>
        <v>0.65199342107522151</v>
      </c>
      <c r="P89" s="41">
        <f t="shared" si="30"/>
        <v>0.6051512019585692</v>
      </c>
      <c r="Q89" s="42">
        <f t="shared" si="31"/>
        <v>3.1608356404570714E-2</v>
      </c>
      <c r="R89" s="109">
        <f>'enter cell titer glow data here'!AJ24</f>
        <v>4370000</v>
      </c>
      <c r="S89" s="58">
        <f>'enter cell titer glow data here'!AK24</f>
        <v>4797000</v>
      </c>
      <c r="T89" s="59">
        <f>'enter cell titer glow data here'!AL24</f>
        <v>3921000</v>
      </c>
      <c r="U89" s="71">
        <f t="shared" si="32"/>
        <v>4362666.666666667</v>
      </c>
      <c r="V89" s="72">
        <f t="shared" si="33"/>
        <v>252905.99922588718</v>
      </c>
    </row>
    <row r="90" spans="1:22" x14ac:dyDescent="0.2">
      <c r="A90">
        <f>Setup!F37</f>
        <v>3000</v>
      </c>
      <c r="B90" t="str">
        <f>Setup!G37</f>
        <v>848 + 1 T</v>
      </c>
      <c r="C90" s="114">
        <f>'enter luc data here'!AJ25</f>
        <v>57355</v>
      </c>
      <c r="D90" s="114">
        <f>'enter luc data here'!AK25</f>
        <v>65331</v>
      </c>
      <c r="E90" s="118">
        <f>'enter luc data here'!AL25</f>
        <v>62932</v>
      </c>
      <c r="F90" s="114">
        <f t="shared" si="25"/>
        <v>61872.666666666664</v>
      </c>
      <c r="G90" s="118">
        <f t="shared" si="26"/>
        <v>2362.6104442144315</v>
      </c>
      <c r="H90" s="89">
        <f t="shared" si="18"/>
        <v>2.529103095511068</v>
      </c>
      <c r="I90" s="89">
        <f t="shared" si="19"/>
        <v>2.8808095952023987</v>
      </c>
      <c r="J90" s="90">
        <f t="shared" si="20"/>
        <v>2.7750242525795925</v>
      </c>
      <c r="K90" s="89">
        <f t="shared" si="21"/>
        <v>2.7283123144310202</v>
      </c>
      <c r="L90" s="90">
        <f t="shared" si="22"/>
        <v>0.10418072335366567</v>
      </c>
      <c r="M90" s="41">
        <f t="shared" si="27"/>
        <v>0.35720883279024007</v>
      </c>
      <c r="N90" s="41">
        <f t="shared" si="28"/>
        <v>0.43936985163082476</v>
      </c>
      <c r="O90" s="42">
        <f t="shared" si="29"/>
        <v>0.41465767958988164</v>
      </c>
      <c r="P90" s="41">
        <f t="shared" si="30"/>
        <v>0.40374545467031547</v>
      </c>
      <c r="Q90" s="42">
        <f t="shared" si="31"/>
        <v>2.4337322118864604E-2</v>
      </c>
      <c r="R90" s="109">
        <f>'enter cell titer glow data here'!AJ25</f>
        <v>3714000</v>
      </c>
      <c r="S90" s="58">
        <f>'enter cell titer glow data here'!AK25</f>
        <v>3383000</v>
      </c>
      <c r="T90" s="59">
        <f>'enter cell titer glow data here'!AL25</f>
        <v>3472000</v>
      </c>
      <c r="U90" s="71">
        <f t="shared" si="32"/>
        <v>3523000</v>
      </c>
      <c r="V90" s="72">
        <f t="shared" si="33"/>
        <v>98895.567814403767</v>
      </c>
    </row>
    <row r="91" spans="1:22" s="10" customFormat="1" x14ac:dyDescent="0.2">
      <c r="A91" s="10">
        <f>Setup!F38</f>
        <v>10000</v>
      </c>
      <c r="B91" s="10" t="str">
        <f>Setup!G38</f>
        <v>848 + 1 T</v>
      </c>
      <c r="C91" s="115">
        <f>'enter luc data here'!AJ26</f>
        <v>45516</v>
      </c>
      <c r="D91" s="115">
        <f>'enter luc data here'!AK26</f>
        <v>46588</v>
      </c>
      <c r="E91" s="119">
        <f>'enter luc data here'!AL26</f>
        <v>46954</v>
      </c>
      <c r="F91" s="115">
        <f t="shared" si="25"/>
        <v>46352.666666666664</v>
      </c>
      <c r="G91" s="119">
        <f t="shared" si="26"/>
        <v>431.46932426045981</v>
      </c>
      <c r="H91" s="94">
        <f t="shared" si="18"/>
        <v>2.0070552958814711</v>
      </c>
      <c r="I91" s="95">
        <f t="shared" si="19"/>
        <v>2.054325778287327</v>
      </c>
      <c r="J91" s="96">
        <f t="shared" si="20"/>
        <v>2.0704647676161918</v>
      </c>
      <c r="K91" s="95">
        <f t="shared" si="21"/>
        <v>2.0439486139283303</v>
      </c>
      <c r="L91" s="96">
        <f t="shared" si="22"/>
        <v>1.9025898415224386E-2</v>
      </c>
      <c r="M91" s="43">
        <f t="shared" si="27"/>
        <v>0.23525493333516462</v>
      </c>
      <c r="N91" s="43">
        <f t="shared" si="28"/>
        <v>0.24629763797371862</v>
      </c>
      <c r="O91" s="44">
        <f t="shared" si="29"/>
        <v>0.25006781511710552</v>
      </c>
      <c r="P91" s="43">
        <f t="shared" si="30"/>
        <v>0.24387346214199623</v>
      </c>
      <c r="Q91" s="44">
        <f t="shared" si="31"/>
        <v>4.4445786458999423E-3</v>
      </c>
      <c r="R91" s="110">
        <f>'enter cell titer glow data here'!AJ26</f>
        <v>4147000</v>
      </c>
      <c r="S91" s="60">
        <f>'enter cell titer glow data here'!AK26</f>
        <v>4058000</v>
      </c>
      <c r="T91" s="61">
        <f>'enter cell titer glow data here'!AL26</f>
        <v>3863000</v>
      </c>
      <c r="U91" s="73">
        <f t="shared" si="32"/>
        <v>4022666.6666666665</v>
      </c>
      <c r="V91" s="74">
        <f t="shared" si="33"/>
        <v>83865.633273972504</v>
      </c>
    </row>
    <row r="92" spans="1:22" x14ac:dyDescent="0.2">
      <c r="A92">
        <f>Setup!H31</f>
        <v>3</v>
      </c>
      <c r="B92" t="str">
        <f>Setup!I31</f>
        <v>465 + 1 T</v>
      </c>
      <c r="C92" s="114">
        <f>'enter luc data here'!AM19</f>
        <v>105668</v>
      </c>
      <c r="D92" s="114">
        <f>'enter luc data here'!AN19</f>
        <v>98258</v>
      </c>
      <c r="E92" s="118">
        <f>'enter luc data here'!AO19</f>
        <v>106492</v>
      </c>
      <c r="F92" s="114">
        <f t="shared" si="25"/>
        <v>103472.66666666667</v>
      </c>
      <c r="G92" s="118">
        <f t="shared" si="26"/>
        <v>2618.1612716646096</v>
      </c>
      <c r="H92" s="89">
        <f t="shared" si="18"/>
        <v>4.6594937825205047</v>
      </c>
      <c r="I92" s="89">
        <f t="shared" si="19"/>
        <v>4.3327453920098771</v>
      </c>
      <c r="J92" s="90">
        <f t="shared" si="20"/>
        <v>4.6958285563100803</v>
      </c>
      <c r="K92" s="89">
        <f t="shared" si="21"/>
        <v>4.5626892436134874</v>
      </c>
      <c r="L92" s="90">
        <f t="shared" si="22"/>
        <v>0.11544939023126437</v>
      </c>
      <c r="M92" s="41">
        <f t="shared" si="27"/>
        <v>0.85488251674775861</v>
      </c>
      <c r="N92" s="41">
        <f t="shared" si="28"/>
        <v>0.7785518811398433</v>
      </c>
      <c r="O92" s="42">
        <f t="shared" si="29"/>
        <v>0.86337056583560234</v>
      </c>
      <c r="P92" s="41">
        <f t="shared" si="30"/>
        <v>0.83226832124106809</v>
      </c>
      <c r="Q92" s="42">
        <f t="shared" si="31"/>
        <v>2.6969758973034743E-2</v>
      </c>
      <c r="R92" s="113">
        <f>'enter cell titer glow data here'!AM19</f>
        <v>3635000</v>
      </c>
      <c r="S92" s="62">
        <f>'enter cell titer glow data here'!AN19</f>
        <v>3516000</v>
      </c>
      <c r="T92" s="63">
        <f>'enter cell titer glow data here'!AO19</f>
        <v>3792000</v>
      </c>
      <c r="U92" s="71">
        <f t="shared" si="32"/>
        <v>3647666.6666666665</v>
      </c>
      <c r="V92" s="72">
        <f t="shared" si="33"/>
        <v>79925.659904132874</v>
      </c>
    </row>
    <row r="93" spans="1:22" x14ac:dyDescent="0.2">
      <c r="A93">
        <f>Setup!H32</f>
        <v>10</v>
      </c>
      <c r="B93" t="str">
        <f>Setup!I32</f>
        <v>465 + 1 T</v>
      </c>
      <c r="C93" s="114">
        <f>'enter luc data here'!AM20</f>
        <v>103263</v>
      </c>
      <c r="D93" s="114">
        <f>'enter luc data here'!AN20</f>
        <v>76250</v>
      </c>
      <c r="E93" s="118">
        <f>'enter luc data here'!AO20</f>
        <v>90045</v>
      </c>
      <c r="F93" s="114">
        <f t="shared" si="25"/>
        <v>89852.666666666672</v>
      </c>
      <c r="G93" s="118">
        <f t="shared" si="26"/>
        <v>7798.5743640175242</v>
      </c>
      <c r="H93" s="89">
        <f t="shared" si="18"/>
        <v>4.5534438663021435</v>
      </c>
      <c r="I93" s="89">
        <f t="shared" si="19"/>
        <v>3.3622894435135375</v>
      </c>
      <c r="J93" s="90">
        <f t="shared" si="20"/>
        <v>3.9705882352941178</v>
      </c>
      <c r="K93" s="89">
        <f t="shared" si="21"/>
        <v>3.9621071817032658</v>
      </c>
      <c r="L93" s="90">
        <f t="shared" si="22"/>
        <v>0.34388280994873971</v>
      </c>
      <c r="M93" s="41">
        <f t="shared" si="27"/>
        <v>0.83010853852413702</v>
      </c>
      <c r="N93" s="41">
        <f t="shared" si="28"/>
        <v>0.55184680307520095</v>
      </c>
      <c r="O93" s="42">
        <f t="shared" si="29"/>
        <v>0.69394951808345895</v>
      </c>
      <c r="P93" s="41">
        <f t="shared" si="30"/>
        <v>0.69196828656093234</v>
      </c>
      <c r="Q93" s="42">
        <f t="shared" si="31"/>
        <v>8.0333351962354999E-2</v>
      </c>
      <c r="R93" s="109">
        <f>'enter cell titer glow data here'!AM20</f>
        <v>3827000</v>
      </c>
      <c r="S93" s="58">
        <f>'enter cell titer glow data here'!AN20</f>
        <v>3438000</v>
      </c>
      <c r="T93" s="59">
        <f>'enter cell titer glow data here'!AO20</f>
        <v>3912000</v>
      </c>
      <c r="U93" s="71">
        <f t="shared" si="32"/>
        <v>3725666.6666666665</v>
      </c>
      <c r="V93" s="72">
        <f t="shared" si="33"/>
        <v>145911.31248505414</v>
      </c>
    </row>
    <row r="94" spans="1:22" x14ac:dyDescent="0.2">
      <c r="A94">
        <f>Setup!H33</f>
        <v>30</v>
      </c>
      <c r="B94" t="str">
        <f>Setup!I33</f>
        <v>465 + 1 T</v>
      </c>
      <c r="C94" s="114">
        <f>'enter luc data here'!AM21</f>
        <v>88079</v>
      </c>
      <c r="D94" s="114">
        <f>'enter luc data here'!AN21</f>
        <v>94940</v>
      </c>
      <c r="E94" s="118">
        <f>'enter luc data here'!AO21</f>
        <v>84398</v>
      </c>
      <c r="F94" s="114">
        <f t="shared" si="25"/>
        <v>89139</v>
      </c>
      <c r="G94" s="118">
        <f t="shared" si="26"/>
        <v>3089.0203948824942</v>
      </c>
      <c r="H94" s="89">
        <f t="shared" ref="H94:H157" si="34">C94/$I$1</f>
        <v>3.8838962871505425</v>
      </c>
      <c r="I94" s="89">
        <f t="shared" ref="I94:I157" si="35">D94/$I$1</f>
        <v>4.1864361936678716</v>
      </c>
      <c r="J94" s="90">
        <f t="shared" ref="J94:J157" si="36">E94/$I$1</f>
        <v>3.7215803862774495</v>
      </c>
      <c r="K94" s="89">
        <f t="shared" ref="K94:K157" si="37">AVERAGE(H94:J94)</f>
        <v>3.9306376223652877</v>
      </c>
      <c r="L94" s="90">
        <f t="shared" ref="L94:L157" si="38">STDEV(H94:J94)/SQRT(3)</f>
        <v>0.13621220543621537</v>
      </c>
      <c r="M94" s="41">
        <f t="shared" si="27"/>
        <v>0.67369769222581233</v>
      </c>
      <c r="N94" s="41">
        <f t="shared" si="28"/>
        <v>0.74437306211864718</v>
      </c>
      <c r="O94" s="42">
        <f t="shared" si="29"/>
        <v>0.63577959915256854</v>
      </c>
      <c r="P94" s="41">
        <f t="shared" si="30"/>
        <v>0.68461678449900931</v>
      </c>
      <c r="Q94" s="42">
        <f t="shared" si="31"/>
        <v>3.1820093137273166E-2</v>
      </c>
      <c r="R94" s="109">
        <f>'enter cell titer glow data here'!AM21</f>
        <v>3879000</v>
      </c>
      <c r="S94" s="58">
        <f>'enter cell titer glow data here'!AN21</f>
        <v>3572000</v>
      </c>
      <c r="T94" s="59">
        <f>'enter cell titer glow data here'!AO21</f>
        <v>3938000</v>
      </c>
      <c r="U94" s="71">
        <f t="shared" si="32"/>
        <v>3796333.3333333335</v>
      </c>
      <c r="V94" s="72">
        <f t="shared" si="33"/>
        <v>113452.38844750886</v>
      </c>
    </row>
    <row r="95" spans="1:22" x14ac:dyDescent="0.2">
      <c r="A95">
        <f>Setup!H34</f>
        <v>100</v>
      </c>
      <c r="B95" t="str">
        <f>Setup!I34</f>
        <v>465 + 1 T</v>
      </c>
      <c r="C95" s="114">
        <f>'enter luc data here'!AM22</f>
        <v>76502</v>
      </c>
      <c r="D95" s="114">
        <f>'enter luc data here'!AN22</f>
        <v>78494</v>
      </c>
      <c r="E95" s="118">
        <f>'enter luc data here'!AO22</f>
        <v>84302</v>
      </c>
      <c r="F95" s="114">
        <f t="shared" si="25"/>
        <v>79766</v>
      </c>
      <c r="G95" s="118">
        <f t="shared" si="26"/>
        <v>2339.7640906723909</v>
      </c>
      <c r="H95" s="89">
        <f t="shared" si="34"/>
        <v>3.3734015345268542</v>
      </c>
      <c r="I95" s="89">
        <f t="shared" si="35"/>
        <v>3.4612399682511685</v>
      </c>
      <c r="J95" s="90">
        <f t="shared" si="36"/>
        <v>3.7173472087485671</v>
      </c>
      <c r="K95" s="89">
        <f t="shared" si="37"/>
        <v>3.5173295705088634</v>
      </c>
      <c r="L95" s="90">
        <f t="shared" si="38"/>
        <v>0.1031732997033421</v>
      </c>
      <c r="M95" s="41">
        <f t="shared" si="27"/>
        <v>0.55444266274769682</v>
      </c>
      <c r="N95" s="41">
        <f t="shared" si="28"/>
        <v>0.5749623153969502</v>
      </c>
      <c r="O95" s="42">
        <f t="shared" si="29"/>
        <v>0.63479070022971296</v>
      </c>
      <c r="P95" s="41">
        <f t="shared" si="30"/>
        <v>0.58806522612478673</v>
      </c>
      <c r="Q95" s="42">
        <f t="shared" si="31"/>
        <v>2.4101981135438544E-2</v>
      </c>
      <c r="R95" s="109">
        <f>'enter cell titer glow data here'!AM22</f>
        <v>3655000</v>
      </c>
      <c r="S95" s="58">
        <f>'enter cell titer glow data here'!AN22</f>
        <v>3401000</v>
      </c>
      <c r="T95" s="59">
        <f>'enter cell titer glow data here'!AO22</f>
        <v>3595000</v>
      </c>
      <c r="U95" s="71">
        <f t="shared" si="32"/>
        <v>3550333.3333333335</v>
      </c>
      <c r="V95" s="72">
        <f t="shared" si="33"/>
        <v>76649.273389322581</v>
      </c>
    </row>
    <row r="96" spans="1:22" x14ac:dyDescent="0.2">
      <c r="A96">
        <f>Setup!H35</f>
        <v>300</v>
      </c>
      <c r="B96" t="str">
        <f>Setup!I35</f>
        <v>465 + 1 T</v>
      </c>
      <c r="C96" s="114">
        <f>'enter luc data here'!AM23</f>
        <v>96879</v>
      </c>
      <c r="D96" s="114">
        <f>'enter luc data here'!AN23</f>
        <v>95946</v>
      </c>
      <c r="E96" s="118">
        <f>'enter luc data here'!AO23</f>
        <v>92081</v>
      </c>
      <c r="F96" s="114">
        <f t="shared" si="25"/>
        <v>94968.666666666672</v>
      </c>
      <c r="G96" s="118">
        <f t="shared" si="26"/>
        <v>1468.7394065811827</v>
      </c>
      <c r="H96" s="89">
        <f t="shared" si="34"/>
        <v>4.2719375606314491</v>
      </c>
      <c r="I96" s="89">
        <f t="shared" si="35"/>
        <v>4.2307963665226209</v>
      </c>
      <c r="J96" s="90">
        <f t="shared" si="36"/>
        <v>4.0603668753858368</v>
      </c>
      <c r="K96" s="89">
        <f t="shared" si="37"/>
        <v>4.1877002675133026</v>
      </c>
      <c r="L96" s="90">
        <f t="shared" si="38"/>
        <v>6.4764944288790038E-2</v>
      </c>
      <c r="M96" s="41">
        <f t="shared" si="27"/>
        <v>0.76434676015424075</v>
      </c>
      <c r="N96" s="41">
        <f t="shared" si="28"/>
        <v>0.75473589874773805</v>
      </c>
      <c r="O96" s="42">
        <f t="shared" si="29"/>
        <v>0.71492241607235441</v>
      </c>
      <c r="P96" s="41">
        <f t="shared" si="30"/>
        <v>0.74466835832477773</v>
      </c>
      <c r="Q96" s="42">
        <f t="shared" si="31"/>
        <v>1.5129529345038337E-2</v>
      </c>
      <c r="R96" s="109">
        <f>'enter cell titer glow data here'!AM23</f>
        <v>3204000</v>
      </c>
      <c r="S96" s="58">
        <f>'enter cell titer glow data here'!AN23</f>
        <v>3568000</v>
      </c>
      <c r="T96" s="59">
        <f>'enter cell titer glow data here'!AO23</f>
        <v>3689000</v>
      </c>
      <c r="U96" s="71">
        <f t="shared" si="32"/>
        <v>3487000</v>
      </c>
      <c r="V96" s="72">
        <f t="shared" si="33"/>
        <v>145747.49854914605</v>
      </c>
    </row>
    <row r="97" spans="1:22" x14ac:dyDescent="0.2">
      <c r="A97">
        <f>Setup!H36</f>
        <v>1000</v>
      </c>
      <c r="B97" t="str">
        <f>Setup!I36</f>
        <v>465 + 1 T</v>
      </c>
      <c r="C97" s="114">
        <f>'enter luc data here'!AM24</f>
        <v>104710</v>
      </c>
      <c r="D97" s="114">
        <f>'enter luc data here'!AN24</f>
        <v>98634</v>
      </c>
      <c r="E97" s="118">
        <f>'enter luc data here'!AO24</f>
        <v>100990</v>
      </c>
      <c r="F97" s="114">
        <f t="shared" si="25"/>
        <v>101444.66666666667</v>
      </c>
      <c r="G97" s="118">
        <f t="shared" si="26"/>
        <v>1768.6610126809994</v>
      </c>
      <c r="H97" s="89">
        <f t="shared" si="34"/>
        <v>4.617250198430197</v>
      </c>
      <c r="I97" s="89">
        <f t="shared" si="35"/>
        <v>4.3493253373313348</v>
      </c>
      <c r="J97" s="90">
        <f t="shared" si="36"/>
        <v>4.4532145691859952</v>
      </c>
      <c r="K97" s="89">
        <f t="shared" si="37"/>
        <v>4.473263368315842</v>
      </c>
      <c r="L97" s="90">
        <f t="shared" si="38"/>
        <v>7.7990167240541461E-2</v>
      </c>
      <c r="M97" s="41">
        <f t="shared" si="27"/>
        <v>0.84501412958009559</v>
      </c>
      <c r="N97" s="41">
        <f t="shared" si="28"/>
        <v>0.78242506858769434</v>
      </c>
      <c r="O97" s="42">
        <f t="shared" si="29"/>
        <v>0.80669429631944178</v>
      </c>
      <c r="P97" s="41">
        <f t="shared" si="30"/>
        <v>0.81137783149574394</v>
      </c>
      <c r="Q97" s="42">
        <f t="shared" si="31"/>
        <v>1.8219030941009417E-2</v>
      </c>
      <c r="R97" s="109">
        <f>'enter cell titer glow data here'!AM24</f>
        <v>3897000</v>
      </c>
      <c r="S97" s="58">
        <f>'enter cell titer glow data here'!AN24</f>
        <v>4493000</v>
      </c>
      <c r="T97" s="59">
        <f>'enter cell titer glow data here'!AO24</f>
        <v>3802000</v>
      </c>
      <c r="U97" s="71">
        <f t="shared" si="32"/>
        <v>4064000</v>
      </c>
      <c r="V97" s="72">
        <f t="shared" si="33"/>
        <v>216246.001889823</v>
      </c>
    </row>
    <row r="98" spans="1:22" x14ac:dyDescent="0.2">
      <c r="A98">
        <f>Setup!H37</f>
        <v>3000</v>
      </c>
      <c r="B98" t="str">
        <f>Setup!I37</f>
        <v>465 + 1 T</v>
      </c>
      <c r="C98" s="114">
        <f>'enter luc data here'!AM25</f>
        <v>101419</v>
      </c>
      <c r="D98" s="114">
        <f>'enter luc data here'!AN25</f>
        <v>87072</v>
      </c>
      <c r="E98" s="118">
        <f>'enter luc data here'!AO25</f>
        <v>95134</v>
      </c>
      <c r="F98" s="114">
        <f t="shared" si="25"/>
        <v>94541.666666666672</v>
      </c>
      <c r="G98" s="118">
        <f t="shared" si="26"/>
        <v>4152.1980658174025</v>
      </c>
      <c r="H98" s="89">
        <f t="shared" si="34"/>
        <v>4.4721315812681892</v>
      </c>
      <c r="I98" s="89">
        <f t="shared" si="35"/>
        <v>3.839492018696534</v>
      </c>
      <c r="J98" s="90">
        <f t="shared" si="36"/>
        <v>4.1949907399241555</v>
      </c>
      <c r="K98" s="89">
        <f t="shared" si="37"/>
        <v>4.1688714466296259</v>
      </c>
      <c r="L98" s="90">
        <f t="shared" si="38"/>
        <v>0.18309366195508431</v>
      </c>
      <c r="M98" s="41">
        <f t="shared" si="27"/>
        <v>0.81111343838095262</v>
      </c>
      <c r="N98" s="41">
        <f t="shared" si="28"/>
        <v>0.66332455456627504</v>
      </c>
      <c r="O98" s="42">
        <f t="shared" si="29"/>
        <v>0.74637146202525118</v>
      </c>
      <c r="P98" s="41">
        <f t="shared" si="30"/>
        <v>0.74026981832415961</v>
      </c>
      <c r="Q98" s="42">
        <f t="shared" si="31"/>
        <v>4.2771918695519426E-2</v>
      </c>
      <c r="R98" s="109">
        <f>'enter cell titer glow data here'!AM25</f>
        <v>3893000</v>
      </c>
      <c r="S98" s="58">
        <f>'enter cell titer glow data here'!AN25</f>
        <v>3689000</v>
      </c>
      <c r="T98" s="59">
        <f>'enter cell titer glow data here'!AO25</f>
        <v>3637000</v>
      </c>
      <c r="U98" s="71">
        <f t="shared" si="32"/>
        <v>3739666.6666666665</v>
      </c>
      <c r="V98" s="72">
        <f t="shared" si="33"/>
        <v>78122.411068214686</v>
      </c>
    </row>
    <row r="99" spans="1:22" s="76" customFormat="1" ht="16" thickBot="1" x14ac:dyDescent="0.25">
      <c r="A99" s="76">
        <f>Setup!H38</f>
        <v>10000</v>
      </c>
      <c r="B99" s="76" t="str">
        <f>Setup!I38</f>
        <v>465 + 1 T</v>
      </c>
      <c r="C99" s="116">
        <f>'enter luc data here'!AM26</f>
        <v>92715</v>
      </c>
      <c r="D99" s="116">
        <f>'enter luc data here'!AN26</f>
        <v>99751</v>
      </c>
      <c r="E99" s="120">
        <f>'enter luc data here'!AO26</f>
        <v>106505</v>
      </c>
      <c r="F99" s="116">
        <f t="shared" si="25"/>
        <v>99657</v>
      </c>
      <c r="G99" s="120">
        <f t="shared" si="26"/>
        <v>3981.1075510884325</v>
      </c>
      <c r="H99" s="91">
        <f t="shared" si="34"/>
        <v>4.0883234853161659</v>
      </c>
      <c r="I99" s="92">
        <f t="shared" si="35"/>
        <v>4.398580121703854</v>
      </c>
      <c r="J99" s="93">
        <f t="shared" si="36"/>
        <v>4.6964017991004496</v>
      </c>
      <c r="K99" s="92">
        <f t="shared" si="37"/>
        <v>4.3944351353734898</v>
      </c>
      <c r="L99" s="93">
        <f t="shared" si="38"/>
        <v>0.17554932318054631</v>
      </c>
      <c r="M99" s="77">
        <f t="shared" si="27"/>
        <v>0.72145326937537979</v>
      </c>
      <c r="N99" s="77">
        <f t="shared" si="28"/>
        <v>0.79393131959633689</v>
      </c>
      <c r="O99" s="78">
        <f t="shared" si="29"/>
        <v>0.86350447923140572</v>
      </c>
      <c r="P99" s="77">
        <f t="shared" si="30"/>
        <v>0.79296302273437413</v>
      </c>
      <c r="Q99" s="78">
        <f t="shared" si="31"/>
        <v>4.1009510094203942E-2</v>
      </c>
      <c r="R99" s="111">
        <f>'enter cell titer glow data here'!AM26</f>
        <v>4426000</v>
      </c>
      <c r="S99" s="79">
        <f>'enter cell titer glow data here'!AN26</f>
        <v>3973000</v>
      </c>
      <c r="T99" s="80">
        <f>'enter cell titer glow data here'!AO26</f>
        <v>4221000</v>
      </c>
      <c r="U99" s="81">
        <f t="shared" si="32"/>
        <v>4206666.666666667</v>
      </c>
      <c r="V99" s="82">
        <f t="shared" si="33"/>
        <v>130966.06854873178</v>
      </c>
    </row>
    <row r="100" spans="1:22" x14ac:dyDescent="0.2">
      <c r="A100">
        <f>Setup!B41</f>
        <v>3</v>
      </c>
      <c r="B100" t="str">
        <f>Setup!C41</f>
        <v>667 + 1 T</v>
      </c>
      <c r="C100" s="114">
        <f>'enter luc data here'!AR19</f>
        <v>123123</v>
      </c>
      <c r="D100" s="114">
        <f>'enter luc data here'!AS19</f>
        <v>118035</v>
      </c>
      <c r="E100" s="118">
        <f>'enter luc data here'!AT19</f>
        <v>112087</v>
      </c>
      <c r="F100" s="114">
        <f t="shared" si="25"/>
        <v>117748.33333333333</v>
      </c>
      <c r="G100" s="118">
        <f t="shared" si="26"/>
        <v>3189.0415139627421</v>
      </c>
      <c r="H100" s="89">
        <f t="shared" si="34"/>
        <v>5.4291824675897349</v>
      </c>
      <c r="I100" s="89">
        <f t="shared" si="35"/>
        <v>5.2048240585589562</v>
      </c>
      <c r="J100" s="90">
        <f t="shared" si="36"/>
        <v>4.9425434341652705</v>
      </c>
      <c r="K100" s="89">
        <f t="shared" si="37"/>
        <v>5.1921833201046539</v>
      </c>
      <c r="L100" s="90">
        <f t="shared" si="38"/>
        <v>0.14062269662063423</v>
      </c>
      <c r="M100" s="41">
        <f t="shared" si="27"/>
        <v>1.0346870031898856</v>
      </c>
      <c r="N100" s="41">
        <f t="shared" si="28"/>
        <v>0.98227536027853979</v>
      </c>
      <c r="O100" s="42">
        <f t="shared" si="29"/>
        <v>0.92100483118327936</v>
      </c>
      <c r="P100" s="41">
        <f t="shared" si="30"/>
        <v>0.97932239821723499</v>
      </c>
      <c r="Q100" s="42">
        <f t="shared" si="31"/>
        <v>3.2850413730203011E-2</v>
      </c>
      <c r="R100" s="112">
        <f>'enter cell titer glow data here'!AR19</f>
        <v>3555000</v>
      </c>
      <c r="S100" s="66">
        <f>'enter cell titer glow data here'!AS19</f>
        <v>3948000</v>
      </c>
      <c r="T100" s="59">
        <f>'enter cell titer glow data here'!AT19</f>
        <v>3497000</v>
      </c>
      <c r="U100" s="71">
        <f t="shared" si="32"/>
        <v>3666666.6666666665</v>
      </c>
      <c r="V100" s="72">
        <f t="shared" si="33"/>
        <v>141659.60766726854</v>
      </c>
    </row>
    <row r="101" spans="1:22" x14ac:dyDescent="0.2">
      <c r="A101">
        <f>Setup!B42</f>
        <v>10</v>
      </c>
      <c r="B101" t="str">
        <f>Setup!C42</f>
        <v>667 + 1 T</v>
      </c>
      <c r="C101" s="114">
        <f>'enter luc data here'!AR20</f>
        <v>113975</v>
      </c>
      <c r="D101" s="114">
        <f>'enter luc data here'!AS20</f>
        <v>109928</v>
      </c>
      <c r="E101" s="118">
        <f>'enter luc data here'!AT20</f>
        <v>113635</v>
      </c>
      <c r="F101" s="114">
        <f t="shared" si="25"/>
        <v>112512.66666666667</v>
      </c>
      <c r="G101" s="118">
        <f t="shared" si="26"/>
        <v>1296.0550828486334</v>
      </c>
      <c r="H101" s="89">
        <f t="shared" si="34"/>
        <v>5.0257959255666282</v>
      </c>
      <c r="I101" s="89">
        <f t="shared" si="35"/>
        <v>4.8473410353646704</v>
      </c>
      <c r="J101" s="90">
        <f t="shared" si="36"/>
        <v>5.0108034218185029</v>
      </c>
      <c r="K101" s="89">
        <f t="shared" si="37"/>
        <v>4.9613134609166005</v>
      </c>
      <c r="L101" s="90">
        <f t="shared" si="38"/>
        <v>5.7150325551134806E-2</v>
      </c>
      <c r="M101" s="41">
        <f t="shared" si="27"/>
        <v>0.94045317666610584</v>
      </c>
      <c r="N101" s="41">
        <f t="shared" si="28"/>
        <v>0.89876490644947515</v>
      </c>
      <c r="O101" s="42">
        <f t="shared" si="29"/>
        <v>0.93695082631432558</v>
      </c>
      <c r="P101" s="41">
        <f t="shared" si="30"/>
        <v>0.92538963647663552</v>
      </c>
      <c r="Q101" s="42">
        <f t="shared" si="31"/>
        <v>1.3350702868651212E-2</v>
      </c>
      <c r="R101" s="109">
        <f>'enter cell titer glow data here'!AR20</f>
        <v>3694000</v>
      </c>
      <c r="S101" s="58">
        <f>'enter cell titer glow data here'!AS20</f>
        <v>3346000</v>
      </c>
      <c r="T101" s="59">
        <f>'enter cell titer glow data here'!AT20</f>
        <v>3441000</v>
      </c>
      <c r="U101" s="71">
        <f t="shared" si="32"/>
        <v>3493666.6666666665</v>
      </c>
      <c r="V101" s="72">
        <f t="shared" si="33"/>
        <v>103852.99439325015</v>
      </c>
    </row>
    <row r="102" spans="1:22" x14ac:dyDescent="0.2">
      <c r="A102">
        <f>Setup!B43</f>
        <v>30</v>
      </c>
      <c r="B102" t="str">
        <f>Setup!C43</f>
        <v>667 + 1 T</v>
      </c>
      <c r="C102" s="114">
        <f>'enter luc data here'!AR21</f>
        <v>103280</v>
      </c>
      <c r="D102" s="114">
        <f>'enter luc data here'!AS21</f>
        <v>82019</v>
      </c>
      <c r="E102" s="118">
        <f>'enter luc data here'!AT21</f>
        <v>91960</v>
      </c>
      <c r="F102" s="114">
        <f t="shared" si="25"/>
        <v>92419.666666666672</v>
      </c>
      <c r="G102" s="118">
        <f t="shared" si="26"/>
        <v>6141.8238424030942</v>
      </c>
      <c r="H102" s="89">
        <f t="shared" si="34"/>
        <v>4.5541934914895492</v>
      </c>
      <c r="I102" s="89">
        <f t="shared" si="35"/>
        <v>3.6166769556398273</v>
      </c>
      <c r="J102" s="90">
        <f t="shared" si="36"/>
        <v>4.0550313078754741</v>
      </c>
      <c r="K102" s="89">
        <f t="shared" si="37"/>
        <v>4.0753005850016164</v>
      </c>
      <c r="L102" s="90">
        <f t="shared" si="38"/>
        <v>0.27082740287516943</v>
      </c>
      <c r="M102" s="41">
        <f t="shared" si="27"/>
        <v>0.83028365604172605</v>
      </c>
      <c r="N102" s="41">
        <f t="shared" si="28"/>
        <v>0.61127344772055359</v>
      </c>
      <c r="O102" s="42">
        <f t="shared" si="29"/>
        <v>0.71367599138833848</v>
      </c>
      <c r="P102" s="41">
        <f t="shared" si="30"/>
        <v>0.71841103171687271</v>
      </c>
      <c r="Q102" s="42">
        <f t="shared" si="31"/>
        <v>6.3267114397095758E-2</v>
      </c>
      <c r="R102" s="109">
        <f>'enter cell titer glow data here'!AR21</f>
        <v>3712000</v>
      </c>
      <c r="S102" s="58">
        <f>'enter cell titer glow data here'!AS21</f>
        <v>3597000</v>
      </c>
      <c r="T102" s="59">
        <f>'enter cell titer glow data here'!AT21</f>
        <v>3551000</v>
      </c>
      <c r="U102" s="71">
        <f t="shared" si="32"/>
        <v>3620000</v>
      </c>
      <c r="V102" s="72">
        <f t="shared" si="33"/>
        <v>47878.317987721057</v>
      </c>
    </row>
    <row r="103" spans="1:22" x14ac:dyDescent="0.2">
      <c r="A103">
        <f>Setup!B44</f>
        <v>100</v>
      </c>
      <c r="B103" t="str">
        <f>Setup!C44</f>
        <v>667 + 1 T</v>
      </c>
      <c r="C103" s="114">
        <f>'enter luc data here'!AR22</f>
        <v>101714</v>
      </c>
      <c r="D103" s="114">
        <f>'enter luc data here'!AS22</f>
        <v>87395</v>
      </c>
      <c r="E103" s="118">
        <f>'enter luc data here'!AT22</f>
        <v>105184</v>
      </c>
      <c r="F103" s="114">
        <f t="shared" si="25"/>
        <v>98097.666666666672</v>
      </c>
      <c r="G103" s="118">
        <f t="shared" si="26"/>
        <v>5444.2792707371091</v>
      </c>
      <c r="H103" s="89">
        <f t="shared" si="34"/>
        <v>4.485139783049652</v>
      </c>
      <c r="I103" s="89">
        <f t="shared" si="35"/>
        <v>3.8537348972572536</v>
      </c>
      <c r="J103" s="90">
        <f t="shared" si="36"/>
        <v>4.6381515124790544</v>
      </c>
      <c r="K103" s="89">
        <f t="shared" si="37"/>
        <v>4.3256753975953197</v>
      </c>
      <c r="L103" s="90">
        <f t="shared" si="38"/>
        <v>0.24006875697756017</v>
      </c>
      <c r="M103" s="41">
        <f t="shared" si="27"/>
        <v>0.81415224236264427</v>
      </c>
      <c r="N103" s="41">
        <f t="shared" si="28"/>
        <v>0.66665178740046627</v>
      </c>
      <c r="O103" s="42">
        <f t="shared" si="29"/>
        <v>0.84989681801169503</v>
      </c>
      <c r="P103" s="41">
        <f t="shared" si="30"/>
        <v>0.77690028259160193</v>
      </c>
      <c r="Q103" s="42">
        <f t="shared" si="31"/>
        <v>5.6081686526633978E-2</v>
      </c>
      <c r="R103" s="109">
        <f>'enter cell titer glow data here'!AR22</f>
        <v>3833000</v>
      </c>
      <c r="S103" s="58">
        <f>'enter cell titer glow data here'!AS22</f>
        <v>3668000</v>
      </c>
      <c r="T103" s="59">
        <f>'enter cell titer glow data here'!AT22</f>
        <v>3614000</v>
      </c>
      <c r="U103" s="71">
        <f t="shared" si="32"/>
        <v>3705000</v>
      </c>
      <c r="V103" s="72">
        <f t="shared" si="33"/>
        <v>65871.086221497826</v>
      </c>
    </row>
    <row r="104" spans="1:22" x14ac:dyDescent="0.2">
      <c r="A104">
        <f>Setup!B45</f>
        <v>300</v>
      </c>
      <c r="B104" t="str">
        <f>Setup!C45</f>
        <v>667 + 1 T</v>
      </c>
      <c r="C104" s="114">
        <f>'enter luc data here'!AR23</f>
        <v>69594</v>
      </c>
      <c r="D104" s="114">
        <f>'enter luc data here'!AS23</f>
        <v>57114</v>
      </c>
      <c r="E104" s="118">
        <f>'enter luc data here'!AT23</f>
        <v>74416</v>
      </c>
      <c r="F104" s="114">
        <f t="shared" si="25"/>
        <v>67041.333333333328</v>
      </c>
      <c r="G104" s="118">
        <f t="shared" si="26"/>
        <v>5155.1553915581444</v>
      </c>
      <c r="H104" s="89">
        <f t="shared" si="34"/>
        <v>3.0687891348443426</v>
      </c>
      <c r="I104" s="89">
        <f t="shared" si="35"/>
        <v>2.5184760560896025</v>
      </c>
      <c r="J104" s="90">
        <f t="shared" si="36"/>
        <v>3.2814181144721757</v>
      </c>
      <c r="K104" s="89">
        <f t="shared" si="37"/>
        <v>2.9562277684687071</v>
      </c>
      <c r="L104" s="90">
        <f t="shared" si="38"/>
        <v>0.22731966626502048</v>
      </c>
      <c r="M104" s="41">
        <f t="shared" si="27"/>
        <v>0.48328314442388048</v>
      </c>
      <c r="N104" s="41">
        <f t="shared" si="28"/>
        <v>0.35472628445265475</v>
      </c>
      <c r="O104" s="42">
        <f t="shared" si="29"/>
        <v>0.53295471323648069</v>
      </c>
      <c r="P104" s="41">
        <f t="shared" si="30"/>
        <v>0.45698804737100529</v>
      </c>
      <c r="Q104" s="42">
        <f t="shared" si="31"/>
        <v>5.3103412644427139E-2</v>
      </c>
      <c r="R104" s="109">
        <f>'enter cell titer glow data here'!AR23</f>
        <v>3474000</v>
      </c>
      <c r="S104" s="58">
        <f>'enter cell titer glow data here'!AS23</f>
        <v>3559000</v>
      </c>
      <c r="T104" s="59">
        <f>'enter cell titer glow data here'!AT23</f>
        <v>3865000</v>
      </c>
      <c r="U104" s="71">
        <f t="shared" si="32"/>
        <v>3632666.6666666665</v>
      </c>
      <c r="V104" s="72">
        <f t="shared" si="33"/>
        <v>118729.85209195611</v>
      </c>
    </row>
    <row r="105" spans="1:22" x14ac:dyDescent="0.2">
      <c r="A105">
        <f>Setup!B46</f>
        <v>1000</v>
      </c>
      <c r="B105" t="str">
        <f>Setup!C46</f>
        <v>667 + 1 T</v>
      </c>
      <c r="C105" s="114">
        <f>'enter luc data here'!AR24</f>
        <v>34711</v>
      </c>
      <c r="D105" s="114">
        <f>'enter luc data here'!AS24</f>
        <v>48339</v>
      </c>
      <c r="E105" s="118">
        <f>'enter luc data here'!AT24</f>
        <v>59581</v>
      </c>
      <c r="F105" s="114">
        <f t="shared" si="25"/>
        <v>47543.666666666664</v>
      </c>
      <c r="G105" s="118">
        <f t="shared" si="26"/>
        <v>7190.3556085758255</v>
      </c>
      <c r="H105" s="89">
        <f t="shared" si="34"/>
        <v>1.5306023458858806</v>
      </c>
      <c r="I105" s="89">
        <f t="shared" si="35"/>
        <v>2.1315371725901757</v>
      </c>
      <c r="J105" s="90">
        <f t="shared" si="36"/>
        <v>2.6272598994620338</v>
      </c>
      <c r="K105" s="89">
        <f t="shared" si="37"/>
        <v>2.0964664726460303</v>
      </c>
      <c r="L105" s="90">
        <f t="shared" si="38"/>
        <v>0.31706303944685621</v>
      </c>
      <c r="M105" s="41">
        <f t="shared" si="27"/>
        <v>0.12395229936167948</v>
      </c>
      <c r="N105" s="41">
        <f t="shared" si="28"/>
        <v>0.26433474228538661</v>
      </c>
      <c r="O105" s="42">
        <f t="shared" si="29"/>
        <v>0.38013892656395393</v>
      </c>
      <c r="P105" s="41">
        <f t="shared" si="30"/>
        <v>0.25614198940367333</v>
      </c>
      <c r="Q105" s="42">
        <f t="shared" si="31"/>
        <v>7.4068072044471175E-2</v>
      </c>
      <c r="R105" s="109">
        <f>'enter cell titer glow data here'!AR24</f>
        <v>3607000</v>
      </c>
      <c r="S105" s="58">
        <f>'enter cell titer glow data here'!AS24</f>
        <v>3623000</v>
      </c>
      <c r="T105" s="59">
        <f>'enter cell titer glow data here'!AT24</f>
        <v>3755000</v>
      </c>
      <c r="U105" s="71">
        <f t="shared" si="32"/>
        <v>3661666.6666666665</v>
      </c>
      <c r="V105" s="72">
        <f t="shared" si="33"/>
        <v>46894.681053517263</v>
      </c>
    </row>
    <row r="106" spans="1:22" x14ac:dyDescent="0.2">
      <c r="A106">
        <f>Setup!B47</f>
        <v>3000</v>
      </c>
      <c r="B106" t="str">
        <f>Setup!C47</f>
        <v>667 + 1 T</v>
      </c>
      <c r="C106" s="114">
        <f>'enter luc data here'!AR25</f>
        <v>7272</v>
      </c>
      <c r="D106" s="114">
        <f>'enter luc data here'!AS25</f>
        <v>22973</v>
      </c>
      <c r="E106" s="118">
        <f>'enter luc data here'!AT25</f>
        <v>34754</v>
      </c>
      <c r="F106" s="114">
        <f t="shared" si="25"/>
        <v>21666.333333333332</v>
      </c>
      <c r="G106" s="118">
        <f t="shared" si="26"/>
        <v>7960.2264275444959</v>
      </c>
      <c r="H106" s="89">
        <f t="shared" si="34"/>
        <v>0.32066319781285829</v>
      </c>
      <c r="I106" s="89">
        <f t="shared" si="35"/>
        <v>1.0130082017814621</v>
      </c>
      <c r="J106" s="90">
        <f t="shared" si="36"/>
        <v>1.5324984566540258</v>
      </c>
      <c r="K106" s="89">
        <f t="shared" si="37"/>
        <v>0.9553899520827821</v>
      </c>
      <c r="L106" s="90">
        <f t="shared" si="38"/>
        <v>0.3510109545614471</v>
      </c>
      <c r="M106" s="41">
        <f t="shared" si="27"/>
        <v>-0.15869767505742824</v>
      </c>
      <c r="N106" s="41">
        <f t="shared" si="28"/>
        <v>3.0388039816916352E-3</v>
      </c>
      <c r="O106" s="42">
        <f t="shared" si="29"/>
        <v>0.12439524367087521</v>
      </c>
      <c r="P106" s="41">
        <f t="shared" si="30"/>
        <v>-1.0421209134953804E-2</v>
      </c>
      <c r="Q106" s="42">
        <f t="shared" si="31"/>
        <v>8.1998534790471825E-2</v>
      </c>
      <c r="R106" s="109">
        <f>'enter cell titer glow data here'!AR25</f>
        <v>3565000</v>
      </c>
      <c r="S106" s="58">
        <f>'enter cell titer glow data here'!AS25</f>
        <v>3200000</v>
      </c>
      <c r="T106" s="59">
        <f>'enter cell titer glow data here'!AT25</f>
        <v>3460000</v>
      </c>
      <c r="U106" s="71">
        <f t="shared" si="32"/>
        <v>3408333.3333333335</v>
      </c>
      <c r="V106" s="72">
        <f t="shared" si="33"/>
        <v>108487.07040216564</v>
      </c>
    </row>
    <row r="107" spans="1:22" s="10" customFormat="1" x14ac:dyDescent="0.2">
      <c r="A107" s="10">
        <f>Setup!B48</f>
        <v>10000</v>
      </c>
      <c r="B107" s="10" t="str">
        <f>Setup!C48</f>
        <v>667 + 1 T</v>
      </c>
      <c r="C107" s="115">
        <f>'enter luc data here'!AR26</f>
        <v>4539</v>
      </c>
      <c r="D107" s="115">
        <f>'enter luc data here'!AS26</f>
        <v>7253</v>
      </c>
      <c r="E107" s="119">
        <f>'enter luc data here'!AT26</f>
        <v>21712</v>
      </c>
      <c r="F107" s="115">
        <f t="shared" si="25"/>
        <v>11168</v>
      </c>
      <c r="G107" s="119">
        <f t="shared" si="26"/>
        <v>5329.8968407778157</v>
      </c>
      <c r="H107" s="94">
        <f t="shared" si="34"/>
        <v>0.20014992503748125</v>
      </c>
      <c r="I107" s="95">
        <f t="shared" si="35"/>
        <v>0.31982538142693362</v>
      </c>
      <c r="J107" s="96">
        <f t="shared" si="36"/>
        <v>0.95740365111561865</v>
      </c>
      <c r="K107" s="95">
        <f t="shared" si="37"/>
        <v>0.49245965252667778</v>
      </c>
      <c r="L107" s="96">
        <f t="shared" si="38"/>
        <v>0.23502499518378236</v>
      </c>
      <c r="M107" s="43">
        <f t="shared" si="27"/>
        <v>-0.1868503912674731</v>
      </c>
      <c r="N107" s="43">
        <f t="shared" si="28"/>
        <v>-0.15889339463591007</v>
      </c>
      <c r="O107" s="44">
        <f t="shared" si="29"/>
        <v>-9.9507954112343037E-3</v>
      </c>
      <c r="P107" s="43">
        <f t="shared" si="30"/>
        <v>-0.11856486043820581</v>
      </c>
      <c r="Q107" s="44">
        <f t="shared" si="31"/>
        <v>5.4903429633089126E-2</v>
      </c>
      <c r="R107" s="110">
        <f>'enter cell titer glow data here'!AR26</f>
        <v>3934000</v>
      </c>
      <c r="S107" s="60">
        <f>'enter cell titer glow data here'!AS26</f>
        <v>3539000</v>
      </c>
      <c r="T107" s="61">
        <f>'enter cell titer glow data here'!AT26</f>
        <v>3546000</v>
      </c>
      <c r="U107" s="73">
        <f t="shared" si="32"/>
        <v>3673000</v>
      </c>
      <c r="V107" s="74">
        <f t="shared" si="33"/>
        <v>130515.64401761704</v>
      </c>
    </row>
    <row r="108" spans="1:22" x14ac:dyDescent="0.2">
      <c r="A108">
        <f>Setup!D41</f>
        <v>3</v>
      </c>
      <c r="B108" t="str">
        <f>Setup!E41</f>
        <v>996 + 1 T</v>
      </c>
      <c r="C108" s="114">
        <f>'enter luc data here'!AU19</f>
        <v>107113</v>
      </c>
      <c r="D108" s="114">
        <f>'enter luc data here'!AV19</f>
        <v>104623</v>
      </c>
      <c r="E108" s="118">
        <f>'enter luc data here'!AW19</f>
        <v>99667</v>
      </c>
      <c r="F108" s="114">
        <f t="shared" si="25"/>
        <v>103801</v>
      </c>
      <c r="G108" s="118">
        <f t="shared" si="26"/>
        <v>2188.415865414981</v>
      </c>
      <c r="H108" s="89">
        <f t="shared" si="34"/>
        <v>4.72321192345004</v>
      </c>
      <c r="I108" s="89">
        <f t="shared" si="35"/>
        <v>4.6134138812946466</v>
      </c>
      <c r="J108" s="90">
        <f t="shared" si="36"/>
        <v>4.3948760913660818</v>
      </c>
      <c r="K108" s="89">
        <f t="shared" si="37"/>
        <v>4.5771672987035892</v>
      </c>
      <c r="L108" s="90">
        <f t="shared" si="38"/>
        <v>9.649950901380111E-2</v>
      </c>
      <c r="M108" s="41">
        <f t="shared" si="27"/>
        <v>0.86976750574282446</v>
      </c>
      <c r="N108" s="41">
        <f t="shared" si="28"/>
        <v>0.84411793993125772</v>
      </c>
      <c r="O108" s="42">
        <f t="shared" si="29"/>
        <v>0.79306603303883827</v>
      </c>
      <c r="P108" s="41">
        <f t="shared" si="30"/>
        <v>0.83565049290430682</v>
      </c>
      <c r="Q108" s="42">
        <f t="shared" si="31"/>
        <v>2.25429384590515E-2</v>
      </c>
      <c r="R108" s="113">
        <f>'enter cell titer glow data here'!AU19</f>
        <v>3658000</v>
      </c>
      <c r="S108" s="62">
        <f>'enter cell titer glow data here'!AV19</f>
        <v>4054000</v>
      </c>
      <c r="T108" s="63">
        <f>'enter cell titer glow data here'!AW19</f>
        <v>3831000</v>
      </c>
      <c r="U108" s="71">
        <f t="shared" si="32"/>
        <v>3847666.6666666665</v>
      </c>
      <c r="V108" s="72">
        <f t="shared" si="33"/>
        <v>114618.6915142746</v>
      </c>
    </row>
    <row r="109" spans="1:22" x14ac:dyDescent="0.2">
      <c r="A109">
        <f>Setup!D42</f>
        <v>10</v>
      </c>
      <c r="B109" t="str">
        <f>Setup!E42</f>
        <v>996 + 1 T</v>
      </c>
      <c r="C109" s="114">
        <f>'enter luc data here'!AU20</f>
        <v>97876</v>
      </c>
      <c r="D109" s="114">
        <f>'enter luc data here'!AV20</f>
        <v>89811</v>
      </c>
      <c r="E109" s="118">
        <f>'enter luc data here'!AW20</f>
        <v>83299</v>
      </c>
      <c r="F109" s="114">
        <f t="shared" si="25"/>
        <v>90328.666666666672</v>
      </c>
      <c r="G109" s="118">
        <f t="shared" si="26"/>
        <v>4215.9702850523563</v>
      </c>
      <c r="H109" s="89">
        <f t="shared" si="34"/>
        <v>4.3159008730928656</v>
      </c>
      <c r="I109" s="89">
        <f t="shared" si="35"/>
        <v>3.9602698650674664</v>
      </c>
      <c r="J109" s="90">
        <f t="shared" si="36"/>
        <v>3.6731193226915955</v>
      </c>
      <c r="K109" s="89">
        <f t="shared" si="37"/>
        <v>3.9830966869506423</v>
      </c>
      <c r="L109" s="90">
        <f t="shared" si="38"/>
        <v>0.18590573617833839</v>
      </c>
      <c r="M109" s="41">
        <f t="shared" si="27"/>
        <v>0.77461688750931379</v>
      </c>
      <c r="N109" s="41">
        <f t="shared" si="28"/>
        <v>0.69153907695899841</v>
      </c>
      <c r="O109" s="42">
        <f t="shared" si="29"/>
        <v>0.62445876669196143</v>
      </c>
      <c r="P109" s="41">
        <f t="shared" si="30"/>
        <v>0.69687157705342451</v>
      </c>
      <c r="Q109" s="42">
        <f t="shared" si="31"/>
        <v>4.3428838267493941E-2</v>
      </c>
      <c r="R109" s="109">
        <f>'enter cell titer glow data here'!AU20</f>
        <v>3326000</v>
      </c>
      <c r="S109" s="58">
        <f>'enter cell titer glow data here'!AV20</f>
        <v>3560000</v>
      </c>
      <c r="T109" s="59">
        <f>'enter cell titer glow data here'!AW20</f>
        <v>3382000</v>
      </c>
      <c r="U109" s="71">
        <f t="shared" si="32"/>
        <v>3422666.6666666665</v>
      </c>
      <c r="V109" s="72">
        <f t="shared" si="33"/>
        <v>70543.918550392744</v>
      </c>
    </row>
    <row r="110" spans="1:22" x14ac:dyDescent="0.2">
      <c r="A110">
        <f>Setup!D43</f>
        <v>30</v>
      </c>
      <c r="B110" t="str">
        <f>Setup!E43</f>
        <v>996 + 1 T</v>
      </c>
      <c r="C110" s="114">
        <f>'enter luc data here'!AU21</f>
        <v>52437</v>
      </c>
      <c r="D110" s="114">
        <f>'enter luc data here'!AV21</f>
        <v>84293</v>
      </c>
      <c r="E110" s="118">
        <f>'enter luc data here'!AW21</f>
        <v>82802</v>
      </c>
      <c r="F110" s="114">
        <f t="shared" si="25"/>
        <v>73177.333333333328</v>
      </c>
      <c r="G110" s="118">
        <f t="shared" si="26"/>
        <v>10379.095020494047</v>
      </c>
      <c r="H110" s="89">
        <f t="shared" si="34"/>
        <v>2.3122409383543521</v>
      </c>
      <c r="I110" s="89">
        <f t="shared" si="35"/>
        <v>3.7169503483552342</v>
      </c>
      <c r="J110" s="90">
        <f t="shared" si="36"/>
        <v>3.6512038098597759</v>
      </c>
      <c r="K110" s="89">
        <f t="shared" si="37"/>
        <v>3.2267983655231212</v>
      </c>
      <c r="L110" s="90">
        <f t="shared" si="38"/>
        <v>0.45767241469679976</v>
      </c>
      <c r="M110" s="41">
        <f t="shared" si="27"/>
        <v>0.30654836505478428</v>
      </c>
      <c r="N110" s="41">
        <f t="shared" si="28"/>
        <v>0.63469799095569523</v>
      </c>
      <c r="O110" s="42">
        <f t="shared" si="29"/>
        <v>0.61933915456009447</v>
      </c>
      <c r="P110" s="41">
        <f t="shared" si="30"/>
        <v>0.52019517019019135</v>
      </c>
      <c r="Q110" s="42">
        <f t="shared" si="31"/>
        <v>0.10691537381231578</v>
      </c>
      <c r="R110" s="109">
        <f>'enter cell titer glow data here'!AU21</f>
        <v>3684000</v>
      </c>
      <c r="S110" s="58">
        <f>'enter cell titer glow data here'!AV21</f>
        <v>3494000</v>
      </c>
      <c r="T110" s="59">
        <f>'enter cell titer glow data here'!AW21</f>
        <v>3424000</v>
      </c>
      <c r="U110" s="71">
        <f t="shared" si="32"/>
        <v>3534000</v>
      </c>
      <c r="V110" s="72">
        <f t="shared" si="33"/>
        <v>77674.534651540293</v>
      </c>
    </row>
    <row r="111" spans="1:22" x14ac:dyDescent="0.2">
      <c r="A111">
        <f>Setup!D44</f>
        <v>100</v>
      </c>
      <c r="B111" t="str">
        <f>Setup!E44</f>
        <v>996 + 1 T</v>
      </c>
      <c r="C111" s="114">
        <f>'enter luc data here'!AU22</f>
        <v>94381</v>
      </c>
      <c r="D111" s="114">
        <f>'enter luc data here'!AV22</f>
        <v>95109</v>
      </c>
      <c r="E111" s="118">
        <f>'enter luc data here'!AW22</f>
        <v>90775</v>
      </c>
      <c r="F111" s="114">
        <f t="shared" si="25"/>
        <v>93421.666666666672</v>
      </c>
      <c r="G111" s="118">
        <f t="shared" si="26"/>
        <v>1339.9165811513956</v>
      </c>
      <c r="H111" s="89">
        <f t="shared" si="34"/>
        <v>4.1617867536819828</v>
      </c>
      <c r="I111" s="89">
        <f t="shared" si="35"/>
        <v>4.193888349942676</v>
      </c>
      <c r="J111" s="90">
        <f t="shared" si="36"/>
        <v>4.0027780227533292</v>
      </c>
      <c r="K111" s="89">
        <f t="shared" si="37"/>
        <v>4.1194843754593293</v>
      </c>
      <c r="L111" s="90">
        <f t="shared" si="38"/>
        <v>5.9084424603201256E-2</v>
      </c>
      <c r="M111" s="41">
        <f t="shared" si="27"/>
        <v>0.73861478609910269</v>
      </c>
      <c r="N111" s="41">
        <f t="shared" si="28"/>
        <v>0.74611393626409095</v>
      </c>
      <c r="O111" s="42">
        <f t="shared" si="29"/>
        <v>0.70146927030933992</v>
      </c>
      <c r="P111" s="41">
        <f t="shared" si="30"/>
        <v>0.72873266422417782</v>
      </c>
      <c r="Q111" s="42">
        <f t="shared" si="31"/>
        <v>1.380252149809323E-2</v>
      </c>
      <c r="R111" s="109">
        <f>'enter cell titer glow data here'!AU22</f>
        <v>3246000</v>
      </c>
      <c r="S111" s="58">
        <f>'enter cell titer glow data here'!AV22</f>
        <v>3128000</v>
      </c>
      <c r="T111" s="59">
        <f>'enter cell titer glow data here'!AW22</f>
        <v>3687000</v>
      </c>
      <c r="U111" s="71">
        <f t="shared" si="32"/>
        <v>3353666.6666666665</v>
      </c>
      <c r="V111" s="72">
        <f t="shared" si="33"/>
        <v>170112.05457318746</v>
      </c>
    </row>
    <row r="112" spans="1:22" x14ac:dyDescent="0.2">
      <c r="A112">
        <f>Setup!D45</f>
        <v>300</v>
      </c>
      <c r="B112" t="str">
        <f>Setup!E45</f>
        <v>996 + 1 T</v>
      </c>
      <c r="C112" s="114">
        <f>'enter luc data here'!AU23</f>
        <v>76569</v>
      </c>
      <c r="D112" s="114">
        <f>'enter luc data here'!AV23</f>
        <v>86878</v>
      </c>
      <c r="E112" s="118">
        <f>'enter luc data here'!AW23</f>
        <v>88799</v>
      </c>
      <c r="F112" s="114">
        <f t="shared" si="25"/>
        <v>84082</v>
      </c>
      <c r="G112" s="118">
        <f t="shared" si="26"/>
        <v>3797.2111257254755</v>
      </c>
      <c r="H112" s="89">
        <f t="shared" si="34"/>
        <v>3.3763559396772203</v>
      </c>
      <c r="I112" s="89">
        <f t="shared" si="35"/>
        <v>3.8309374724402505</v>
      </c>
      <c r="J112" s="90">
        <f t="shared" si="36"/>
        <v>3.9156451186171619</v>
      </c>
      <c r="K112" s="89">
        <f t="shared" si="37"/>
        <v>3.7076461769115441</v>
      </c>
      <c r="L112" s="90">
        <f t="shared" si="38"/>
        <v>0.16744030010254321</v>
      </c>
      <c r="M112" s="41">
        <f t="shared" si="27"/>
        <v>0.55513283178760642</v>
      </c>
      <c r="N112" s="41">
        <f t="shared" si="28"/>
        <v>0.66132615465967104</v>
      </c>
      <c r="O112" s="42">
        <f t="shared" si="29"/>
        <v>0.68111443414722916</v>
      </c>
      <c r="P112" s="41">
        <f t="shared" si="30"/>
        <v>0.63252447353150221</v>
      </c>
      <c r="Q112" s="42">
        <f t="shared" si="31"/>
        <v>3.9115187417553744E-2</v>
      </c>
      <c r="R112" s="109">
        <f>'enter cell titer glow data here'!AU23</f>
        <v>3580000</v>
      </c>
      <c r="S112" s="58">
        <f>'enter cell titer glow data here'!AV23</f>
        <v>4573000</v>
      </c>
      <c r="T112" s="59">
        <f>'enter cell titer glow data here'!AW23</f>
        <v>4716000</v>
      </c>
      <c r="U112" s="71">
        <f t="shared" si="32"/>
        <v>4289666.666666667</v>
      </c>
      <c r="V112" s="72">
        <f t="shared" si="33"/>
        <v>357226.50766394328</v>
      </c>
    </row>
    <row r="113" spans="1:22" x14ac:dyDescent="0.2">
      <c r="A113">
        <f>Setup!D46</f>
        <v>1000</v>
      </c>
      <c r="B113" t="str">
        <f>Setup!E46</f>
        <v>996 + 1 T</v>
      </c>
      <c r="C113" s="114">
        <f>'enter luc data here'!AU24</f>
        <v>72308</v>
      </c>
      <c r="D113" s="114">
        <f>'enter luc data here'!AV24</f>
        <v>79042</v>
      </c>
      <c r="E113" s="118">
        <f>'enter luc data here'!AW24</f>
        <v>64792</v>
      </c>
      <c r="F113" s="114">
        <f t="shared" si="25"/>
        <v>72047.333333333328</v>
      </c>
      <c r="G113" s="118">
        <f t="shared" si="26"/>
        <v>4115.6848491809696</v>
      </c>
      <c r="H113" s="89">
        <f t="shared" si="34"/>
        <v>3.188464591233795</v>
      </c>
      <c r="I113" s="89">
        <f t="shared" si="35"/>
        <v>3.4854043566452066</v>
      </c>
      <c r="J113" s="90">
        <f t="shared" si="36"/>
        <v>2.8570420672016934</v>
      </c>
      <c r="K113" s="89">
        <f t="shared" si="37"/>
        <v>3.1769703383602317</v>
      </c>
      <c r="L113" s="90">
        <f t="shared" si="38"/>
        <v>0.18148358978661996</v>
      </c>
      <c r="M113" s="41">
        <f t="shared" si="27"/>
        <v>0.51124014105544358</v>
      </c>
      <c r="N113" s="41">
        <f t="shared" si="28"/>
        <v>0.58060728008158413</v>
      </c>
      <c r="O113" s="42">
        <f t="shared" si="29"/>
        <v>0.43381759622020855</v>
      </c>
      <c r="P113" s="41">
        <f t="shared" si="30"/>
        <v>0.50855500578574542</v>
      </c>
      <c r="Q113" s="42">
        <f t="shared" si="31"/>
        <v>4.2395794939251198E-2</v>
      </c>
      <c r="R113" s="109">
        <f>'enter cell titer glow data here'!AU24</f>
        <v>3870000</v>
      </c>
      <c r="S113" s="58">
        <f>'enter cell titer glow data here'!AV24</f>
        <v>3390000</v>
      </c>
      <c r="T113" s="59">
        <f>'enter cell titer glow data here'!AW24</f>
        <v>4015000</v>
      </c>
      <c r="U113" s="71">
        <f t="shared" si="32"/>
        <v>3758333.3333333335</v>
      </c>
      <c r="V113" s="72">
        <f t="shared" si="33"/>
        <v>188863.56039332855</v>
      </c>
    </row>
    <row r="114" spans="1:22" x14ac:dyDescent="0.2">
      <c r="A114">
        <f>Setup!D47</f>
        <v>3000</v>
      </c>
      <c r="B114" t="str">
        <f>Setup!E47</f>
        <v>996 + 1 T</v>
      </c>
      <c r="C114" s="114">
        <f>'enter luc data here'!AU25</f>
        <v>87039</v>
      </c>
      <c r="D114" s="114">
        <f>'enter luc data here'!AV25</f>
        <v>73858</v>
      </c>
      <c r="E114" s="118">
        <f>'enter luc data here'!AW25</f>
        <v>76431</v>
      </c>
      <c r="F114" s="114">
        <f t="shared" si="25"/>
        <v>79109.333333333328</v>
      </c>
      <c r="G114" s="118">
        <f t="shared" si="26"/>
        <v>4033.8068179381676</v>
      </c>
      <c r="H114" s="89">
        <f t="shared" si="34"/>
        <v>3.8380368639209808</v>
      </c>
      <c r="I114" s="89">
        <f t="shared" si="35"/>
        <v>3.2568127700855456</v>
      </c>
      <c r="J114" s="90">
        <f t="shared" si="36"/>
        <v>3.3702707469794513</v>
      </c>
      <c r="K114" s="89">
        <f t="shared" si="37"/>
        <v>3.4883734603286594</v>
      </c>
      <c r="L114" s="90">
        <f t="shared" si="38"/>
        <v>0.17787312893280571</v>
      </c>
      <c r="M114" s="41">
        <f t="shared" si="27"/>
        <v>0.6629846205615435</v>
      </c>
      <c r="N114" s="41">
        <f t="shared" si="28"/>
        <v>0.52720673824738262</v>
      </c>
      <c r="O114" s="42">
        <f t="shared" si="29"/>
        <v>0.55371128958600158</v>
      </c>
      <c r="P114" s="41">
        <f t="shared" si="30"/>
        <v>0.58130088279830927</v>
      </c>
      <c r="Q114" s="42">
        <f t="shared" si="31"/>
        <v>4.155236684652671E-2</v>
      </c>
      <c r="R114" s="109">
        <f>'enter cell titer glow data here'!AU25</f>
        <v>3012000</v>
      </c>
      <c r="S114" s="58">
        <f>'enter cell titer glow data here'!AV25</f>
        <v>3710000</v>
      </c>
      <c r="T114" s="59">
        <f>'enter cell titer glow data here'!AW25</f>
        <v>3628000</v>
      </c>
      <c r="U114" s="71">
        <f t="shared" si="32"/>
        <v>3450000</v>
      </c>
      <c r="V114" s="72">
        <f t="shared" si="33"/>
        <v>220275.58496876893</v>
      </c>
    </row>
    <row r="115" spans="1:22" s="10" customFormat="1" x14ac:dyDescent="0.2">
      <c r="A115" s="10">
        <f>Setup!D48</f>
        <v>10000</v>
      </c>
      <c r="B115" s="10" t="str">
        <f>Setup!E48</f>
        <v>996 + 1 T</v>
      </c>
      <c r="C115" s="115"/>
      <c r="D115" s="159">
        <f>'enter luc data here'!AV26</f>
        <v>92452</v>
      </c>
      <c r="E115" s="160">
        <f>'enter luc data here'!AW26</f>
        <v>76006</v>
      </c>
      <c r="F115" s="159">
        <f t="shared" si="25"/>
        <v>84229</v>
      </c>
      <c r="G115" s="160">
        <f>STDEV(C115:E115)/SQRT(2)</f>
        <v>8222.9999999999982</v>
      </c>
      <c r="H115" s="161"/>
      <c r="I115" s="162">
        <f t="shared" si="35"/>
        <v>4.0767263427109972</v>
      </c>
      <c r="J115" s="163">
        <f t="shared" si="36"/>
        <v>3.3515301172942942</v>
      </c>
      <c r="K115" s="162">
        <f t="shared" si="37"/>
        <v>3.7141282300026459</v>
      </c>
      <c r="L115" s="163">
        <f>STDEV(H115:J115)/SQRT(2)</f>
        <v>0.36259811270835152</v>
      </c>
      <c r="M115" s="164"/>
      <c r="N115" s="164">
        <f t="shared" si="28"/>
        <v>0.71874409836797337</v>
      </c>
      <c r="O115" s="165">
        <f t="shared" si="29"/>
        <v>0.54933335164627628</v>
      </c>
      <c r="P115" s="164">
        <f t="shared" si="30"/>
        <v>0.63403872500712488</v>
      </c>
      <c r="Q115" s="165">
        <f>STDEV(M115:O115)/SQRT(2)</f>
        <v>8.4705373360848338E-2</v>
      </c>
      <c r="R115" s="110">
        <f>'enter cell titer glow data here'!AU26</f>
        <v>3785000</v>
      </c>
      <c r="S115" s="60">
        <f>'enter cell titer glow data here'!AV26</f>
        <v>4044000</v>
      </c>
      <c r="T115" s="61">
        <f>'enter cell titer glow data here'!AW26</f>
        <v>4026000</v>
      </c>
      <c r="U115" s="73">
        <f t="shared" si="32"/>
        <v>3951666.6666666665</v>
      </c>
      <c r="V115" s="74">
        <f t="shared" si="33"/>
        <v>83495.176174701526</v>
      </c>
    </row>
    <row r="116" spans="1:22" x14ac:dyDescent="0.2">
      <c r="A116">
        <f>Setup!F41</f>
        <v>3</v>
      </c>
      <c r="B116" t="str">
        <f>Setup!G41</f>
        <v>489 + 1 T</v>
      </c>
      <c r="C116" s="114">
        <f>'enter luc data here'!AX19</f>
        <v>107355</v>
      </c>
      <c r="D116" s="114">
        <f>'enter luc data here'!AY19</f>
        <v>101897</v>
      </c>
      <c r="E116" s="118">
        <f>'enter luc data here'!AZ19</f>
        <v>98690</v>
      </c>
      <c r="F116" s="114">
        <f t="shared" si="25"/>
        <v>102647.33333333333</v>
      </c>
      <c r="G116" s="118">
        <f t="shared" si="26"/>
        <v>2529.3481593309989</v>
      </c>
      <c r="H116" s="89">
        <f t="shared" si="34"/>
        <v>4.7338830584707647</v>
      </c>
      <c r="I116" s="89">
        <f t="shared" si="35"/>
        <v>4.493209277714084</v>
      </c>
      <c r="J116" s="90">
        <f t="shared" si="36"/>
        <v>4.3517946908898493</v>
      </c>
      <c r="K116" s="89">
        <f t="shared" si="37"/>
        <v>4.5262956756915669</v>
      </c>
      <c r="L116" s="90">
        <f t="shared" si="38"/>
        <v>0.11153312282083955</v>
      </c>
      <c r="M116" s="41">
        <f t="shared" si="27"/>
        <v>0.8722603551108562</v>
      </c>
      <c r="N116" s="41">
        <f t="shared" si="28"/>
        <v>0.81603733093433772</v>
      </c>
      <c r="O116" s="42">
        <f t="shared" si="29"/>
        <v>0.7830019262926935</v>
      </c>
      <c r="P116" s="41">
        <f t="shared" si="30"/>
        <v>0.8237665374459624</v>
      </c>
      <c r="Q116" s="42">
        <f t="shared" si="31"/>
        <v>2.6054892398845567E-2</v>
      </c>
      <c r="R116" s="113">
        <f>'enter cell titer glow data here'!AX19</f>
        <v>3867000</v>
      </c>
      <c r="S116" s="62">
        <f>'enter cell titer glow data here'!AY19</f>
        <v>4381000</v>
      </c>
      <c r="T116" s="63">
        <f>'enter cell titer glow data here'!AZ19</f>
        <v>3885000</v>
      </c>
      <c r="U116" s="71">
        <f t="shared" ref="U116:U147" si="39">AVERAGE(R116:T116)</f>
        <v>4044333.3333333335</v>
      </c>
      <c r="V116" s="72">
        <f t="shared" ref="V116:V147" si="40">STDEV(R116:T116)/SQRT(3)</f>
        <v>168413.51225810568</v>
      </c>
    </row>
    <row r="117" spans="1:22" x14ac:dyDescent="0.2">
      <c r="A117">
        <f>Setup!F42</f>
        <v>10</v>
      </c>
      <c r="B117" t="str">
        <f>Setup!G42</f>
        <v>489 + 1 T</v>
      </c>
      <c r="C117" s="114">
        <f>'enter luc data here'!AX20</f>
        <v>91858</v>
      </c>
      <c r="D117" s="114">
        <f>'enter luc data here'!AY20</f>
        <v>95703</v>
      </c>
      <c r="E117" s="118">
        <f>'enter luc data here'!AZ20</f>
        <v>93631</v>
      </c>
      <c r="F117" s="114">
        <f t="shared" si="25"/>
        <v>93730.666666666672</v>
      </c>
      <c r="G117" s="118">
        <f t="shared" si="26"/>
        <v>1111.0740049359649</v>
      </c>
      <c r="H117" s="89">
        <f t="shared" si="34"/>
        <v>4.0505335567510361</v>
      </c>
      <c r="I117" s="89">
        <f t="shared" si="35"/>
        <v>4.2200811359026371</v>
      </c>
      <c r="J117" s="90">
        <f t="shared" si="36"/>
        <v>4.1287150542375874</v>
      </c>
      <c r="K117" s="89">
        <f t="shared" si="37"/>
        <v>4.1331099156304205</v>
      </c>
      <c r="L117" s="90">
        <f t="shared" si="38"/>
        <v>4.8993474068964059E-2</v>
      </c>
      <c r="M117" s="41">
        <f t="shared" si="27"/>
        <v>0.71262528628280442</v>
      </c>
      <c r="N117" s="41">
        <f t="shared" si="28"/>
        <v>0.75223274834925979</v>
      </c>
      <c r="O117" s="42">
        <f t="shared" si="29"/>
        <v>0.73088901326429345</v>
      </c>
      <c r="P117" s="41">
        <f t="shared" si="30"/>
        <v>0.73191568263211926</v>
      </c>
      <c r="Q117" s="42">
        <f t="shared" si="31"/>
        <v>1.1445207153062648E-2</v>
      </c>
      <c r="R117" s="109">
        <f>'enter cell titer glow data here'!AX20</f>
        <v>3732000</v>
      </c>
      <c r="S117" s="58">
        <f>'enter cell titer glow data here'!AY20</f>
        <v>3734000</v>
      </c>
      <c r="T117" s="59">
        <f>'enter cell titer glow data here'!AZ20</f>
        <v>3611000</v>
      </c>
      <c r="U117" s="71">
        <f t="shared" si="39"/>
        <v>3692333.3333333335</v>
      </c>
      <c r="V117" s="72">
        <f t="shared" si="40"/>
        <v>40670.764820828132</v>
      </c>
    </row>
    <row r="118" spans="1:22" x14ac:dyDescent="0.2">
      <c r="A118">
        <f>Setup!F43</f>
        <v>30</v>
      </c>
      <c r="B118" t="str">
        <f>Setup!G43</f>
        <v>489 + 1 T</v>
      </c>
      <c r="C118" s="114">
        <f>'enter luc data here'!AX21</f>
        <v>92698</v>
      </c>
      <c r="D118" s="114">
        <f>'enter luc data here'!AY21</f>
        <v>87154</v>
      </c>
      <c r="E118" s="118">
        <f>'enter luc data here'!AZ21</f>
        <v>81784</v>
      </c>
      <c r="F118" s="114">
        <f t="shared" si="25"/>
        <v>87212</v>
      </c>
      <c r="G118" s="118">
        <f t="shared" si="26"/>
        <v>3150.7338827644585</v>
      </c>
      <c r="H118" s="89">
        <f t="shared" si="34"/>
        <v>4.0875738601287592</v>
      </c>
      <c r="I118" s="89">
        <f t="shared" si="35"/>
        <v>3.843107857835788</v>
      </c>
      <c r="J118" s="90">
        <f t="shared" si="36"/>
        <v>3.6063144898139168</v>
      </c>
      <c r="K118" s="89">
        <f t="shared" si="37"/>
        <v>3.8456654025928216</v>
      </c>
      <c r="L118" s="90">
        <f t="shared" si="38"/>
        <v>0.13893349866674565</v>
      </c>
      <c r="M118" s="41">
        <f t="shared" si="27"/>
        <v>0.72127815185779076</v>
      </c>
      <c r="N118" s="41">
        <f t="shared" si="28"/>
        <v>0.66416923906288095</v>
      </c>
      <c r="O118" s="42">
        <f t="shared" si="29"/>
        <v>0.60885270556564675</v>
      </c>
      <c r="P118" s="41">
        <f t="shared" si="30"/>
        <v>0.66476669882877282</v>
      </c>
      <c r="Q118" s="42">
        <f t="shared" si="31"/>
        <v>3.2455805654899583E-2</v>
      </c>
      <c r="R118" s="109">
        <f>'enter cell titer glow data here'!AX21</f>
        <v>3175000</v>
      </c>
      <c r="S118" s="58">
        <f>'enter cell titer glow data here'!AY21</f>
        <v>3672000</v>
      </c>
      <c r="T118" s="59">
        <f>'enter cell titer glow data here'!AZ21</f>
        <v>3220000</v>
      </c>
      <c r="U118" s="71">
        <f t="shared" si="39"/>
        <v>3355666.6666666665</v>
      </c>
      <c r="V118" s="72">
        <f t="shared" si="40"/>
        <v>158699.22635112132</v>
      </c>
    </row>
    <row r="119" spans="1:22" x14ac:dyDescent="0.2">
      <c r="A119">
        <f>Setup!F44</f>
        <v>100</v>
      </c>
      <c r="B119" t="str">
        <f>Setup!G44</f>
        <v>489 + 1 T</v>
      </c>
      <c r="C119" s="114">
        <f>'enter luc data here'!AX22</f>
        <v>75811</v>
      </c>
      <c r="D119" s="114">
        <f>'enter luc data here'!AY22</f>
        <v>88778</v>
      </c>
      <c r="E119" s="118">
        <f>'enter luc data here'!AZ22</f>
        <v>81114</v>
      </c>
      <c r="F119" s="114">
        <f t="shared" si="25"/>
        <v>81901</v>
      </c>
      <c r="G119" s="118">
        <f t="shared" si="26"/>
        <v>3763.8765034646572</v>
      </c>
      <c r="H119" s="89">
        <f t="shared" si="34"/>
        <v>3.3429314754387511</v>
      </c>
      <c r="I119" s="89">
        <f t="shared" si="35"/>
        <v>3.9147191110327189</v>
      </c>
      <c r="J119" s="90">
        <f t="shared" si="36"/>
        <v>3.5767704383102568</v>
      </c>
      <c r="K119" s="89">
        <f t="shared" si="37"/>
        <v>3.6114736749272427</v>
      </c>
      <c r="L119" s="90">
        <f t="shared" si="38"/>
        <v>0.16597038995787358</v>
      </c>
      <c r="M119" s="41">
        <f t="shared" si="27"/>
        <v>0.54732465070922587</v>
      </c>
      <c r="N119" s="41">
        <f t="shared" si="28"/>
        <v>0.68089811250785448</v>
      </c>
      <c r="O119" s="42">
        <f t="shared" si="29"/>
        <v>0.60195101516655047</v>
      </c>
      <c r="P119" s="41">
        <f t="shared" si="30"/>
        <v>0.6100579261278769</v>
      </c>
      <c r="Q119" s="42">
        <f t="shared" si="31"/>
        <v>3.877180645872539E-2</v>
      </c>
      <c r="R119" s="109">
        <f>'enter cell titer glow data here'!AX22</f>
        <v>3078000</v>
      </c>
      <c r="S119" s="58">
        <f>'enter cell titer glow data here'!AY22</f>
        <v>3391000</v>
      </c>
      <c r="T119" s="59">
        <f>'enter cell titer glow data here'!AZ22</f>
        <v>3291000</v>
      </c>
      <c r="U119" s="71">
        <f t="shared" si="39"/>
        <v>3253333.3333333335</v>
      </c>
      <c r="V119" s="72">
        <f t="shared" si="40"/>
        <v>92297.225190022786</v>
      </c>
    </row>
    <row r="120" spans="1:22" x14ac:dyDescent="0.2">
      <c r="A120">
        <f>Setup!F45</f>
        <v>300</v>
      </c>
      <c r="B120" t="str">
        <f>Setup!G45</f>
        <v>489 + 1 T</v>
      </c>
      <c r="C120" s="114">
        <f>'enter luc data here'!AX23</f>
        <v>77212</v>
      </c>
      <c r="D120" s="114">
        <f>'enter luc data here'!AY23</f>
        <v>78009</v>
      </c>
      <c r="E120" s="118">
        <f>'enter luc data here'!AZ23</f>
        <v>90275</v>
      </c>
      <c r="F120" s="114">
        <f t="shared" si="25"/>
        <v>81832</v>
      </c>
      <c r="G120" s="118">
        <f t="shared" si="26"/>
        <v>4227.7649335474334</v>
      </c>
      <c r="H120" s="89">
        <f t="shared" si="34"/>
        <v>3.4047094100008821</v>
      </c>
      <c r="I120" s="89">
        <f t="shared" si="35"/>
        <v>3.4398536026104596</v>
      </c>
      <c r="J120" s="90">
        <f t="shared" si="36"/>
        <v>3.9807302231237323</v>
      </c>
      <c r="K120" s="89">
        <f t="shared" si="37"/>
        <v>3.608431078578358</v>
      </c>
      <c r="L120" s="90">
        <f t="shared" si="38"/>
        <v>0.18642582827178025</v>
      </c>
      <c r="M120" s="41">
        <f t="shared" si="27"/>
        <v>0.56175639436464964</v>
      </c>
      <c r="N120" s="41">
        <f t="shared" si="28"/>
        <v>0.5699663156304402</v>
      </c>
      <c r="O120" s="42">
        <f t="shared" si="29"/>
        <v>0.69631875508613372</v>
      </c>
      <c r="P120" s="41">
        <f t="shared" si="30"/>
        <v>0.60934715502707448</v>
      </c>
      <c r="Q120" s="42">
        <f t="shared" si="31"/>
        <v>4.3550335300746368E-2</v>
      </c>
      <c r="R120" s="109">
        <f>'enter cell titer glow data here'!AX23</f>
        <v>3557000</v>
      </c>
      <c r="S120" s="58">
        <f>'enter cell titer glow data here'!AY23</f>
        <v>3331000</v>
      </c>
      <c r="T120" s="59">
        <f>'enter cell titer glow data here'!AZ23</f>
        <v>3227000</v>
      </c>
      <c r="U120" s="71">
        <f t="shared" si="39"/>
        <v>3371666.6666666665</v>
      </c>
      <c r="V120" s="72">
        <f t="shared" si="40"/>
        <v>97408.646661600054</v>
      </c>
    </row>
    <row r="121" spans="1:22" x14ac:dyDescent="0.2">
      <c r="A121">
        <f>Setup!F46</f>
        <v>1000</v>
      </c>
      <c r="B121" t="str">
        <f>Setup!G46</f>
        <v>489 + 1 T</v>
      </c>
      <c r="C121" s="114">
        <f>'enter luc data here'!AX24</f>
        <v>76015</v>
      </c>
      <c r="D121" s="114">
        <f>'enter luc data here'!AY24</f>
        <v>86517</v>
      </c>
      <c r="E121" s="118">
        <f>'enter luc data here'!AZ24</f>
        <v>80166</v>
      </c>
      <c r="F121" s="114">
        <f t="shared" si="25"/>
        <v>80899.333333333328</v>
      </c>
      <c r="G121" s="118">
        <f t="shared" si="26"/>
        <v>3053.7591224223593</v>
      </c>
      <c r="H121" s="89">
        <f t="shared" si="34"/>
        <v>3.3519269776876266</v>
      </c>
      <c r="I121" s="89">
        <f t="shared" si="35"/>
        <v>3.8150189611076812</v>
      </c>
      <c r="J121" s="90">
        <f t="shared" si="36"/>
        <v>3.5349678102125406</v>
      </c>
      <c r="K121" s="89">
        <f t="shared" si="37"/>
        <v>3.5673045830026164</v>
      </c>
      <c r="L121" s="90">
        <f t="shared" si="38"/>
        <v>0.1346573384964441</v>
      </c>
      <c r="M121" s="41">
        <f t="shared" si="27"/>
        <v>0.549426060920294</v>
      </c>
      <c r="N121" s="41">
        <f t="shared" si="28"/>
        <v>0.65760748266851621</v>
      </c>
      <c r="O121" s="42">
        <f t="shared" si="29"/>
        <v>0.59218563830335158</v>
      </c>
      <c r="P121" s="41">
        <f t="shared" si="30"/>
        <v>0.59973972729738723</v>
      </c>
      <c r="Q121" s="42">
        <f t="shared" si="31"/>
        <v>3.1456865696082095E-2</v>
      </c>
      <c r="R121" s="109">
        <f>'enter cell titer glow data here'!AX24</f>
        <v>4604000</v>
      </c>
      <c r="S121" s="58">
        <f>'enter cell titer glow data here'!AY24</f>
        <v>3855000</v>
      </c>
      <c r="T121" s="59">
        <f>'enter cell titer glow data here'!AZ24</f>
        <v>3829000</v>
      </c>
      <c r="U121" s="71">
        <f t="shared" si="39"/>
        <v>4096000</v>
      </c>
      <c r="V121" s="72">
        <f t="shared" si="40"/>
        <v>254110.86819208134</v>
      </c>
    </row>
    <row r="122" spans="1:22" x14ac:dyDescent="0.2">
      <c r="A122">
        <f>Setup!F47</f>
        <v>3000</v>
      </c>
      <c r="B122" t="str">
        <f>Setup!G47</f>
        <v>489 + 1 T</v>
      </c>
      <c r="C122" s="114">
        <f>'enter luc data here'!AX25</f>
        <v>69691</v>
      </c>
      <c r="D122" s="114">
        <f>'enter luc data here'!AY25</f>
        <v>85981</v>
      </c>
      <c r="E122" s="118">
        <f>'enter luc data here'!AZ25</f>
        <v>80098</v>
      </c>
      <c r="F122" s="114">
        <f t="shared" si="25"/>
        <v>78590</v>
      </c>
      <c r="G122" s="118">
        <f t="shared" si="26"/>
        <v>4762.5823877388202</v>
      </c>
      <c r="H122" s="89">
        <f t="shared" si="34"/>
        <v>3.0730664079724845</v>
      </c>
      <c r="I122" s="89">
        <f t="shared" si="35"/>
        <v>3.7913837199047533</v>
      </c>
      <c r="J122" s="90">
        <f t="shared" si="36"/>
        <v>3.5319693094629154</v>
      </c>
      <c r="K122" s="89">
        <f t="shared" si="37"/>
        <v>3.4654731457800509</v>
      </c>
      <c r="L122" s="90">
        <f t="shared" si="38"/>
        <v>0.21000892440862584</v>
      </c>
      <c r="M122" s="41">
        <f t="shared" si="27"/>
        <v>0.48428234437718248</v>
      </c>
      <c r="N122" s="41">
        <f t="shared" si="28"/>
        <v>0.65208613034923923</v>
      </c>
      <c r="O122" s="42">
        <f t="shared" si="29"/>
        <v>0.59148516823299557</v>
      </c>
      <c r="P122" s="41">
        <f t="shared" si="30"/>
        <v>0.57595121431980578</v>
      </c>
      <c r="Q122" s="42">
        <f t="shared" si="31"/>
        <v>4.905950617964424E-2</v>
      </c>
      <c r="R122" s="109">
        <f>'enter cell titer glow data here'!AX25</f>
        <v>3774000</v>
      </c>
      <c r="S122" s="58">
        <f>'enter cell titer glow data here'!AY25</f>
        <v>3557000</v>
      </c>
      <c r="T122" s="59">
        <f>'enter cell titer glow data here'!AZ25</f>
        <v>3793000</v>
      </c>
      <c r="U122" s="71">
        <f t="shared" si="39"/>
        <v>3708000</v>
      </c>
      <c r="V122" s="72">
        <f t="shared" si="40"/>
        <v>75698.965206489665</v>
      </c>
    </row>
    <row r="123" spans="1:22" s="10" customFormat="1" x14ac:dyDescent="0.2">
      <c r="A123" s="10">
        <f>Setup!F48</f>
        <v>10000</v>
      </c>
      <c r="B123" s="10" t="str">
        <f>Setup!G48</f>
        <v>489 + 1 T</v>
      </c>
      <c r="C123" s="115">
        <f>'enter luc data here'!AX26</f>
        <v>87421</v>
      </c>
      <c r="D123" s="115">
        <f>'enter luc data here'!AY26</f>
        <v>75649</v>
      </c>
      <c r="E123" s="119">
        <f>'enter luc data here'!AZ26</f>
        <v>91436</v>
      </c>
      <c r="F123" s="115">
        <f t="shared" si="25"/>
        <v>84835.333333333328</v>
      </c>
      <c r="G123" s="119">
        <f t="shared" si="26"/>
        <v>4737.143876969657</v>
      </c>
      <c r="H123" s="94">
        <f t="shared" si="34"/>
        <v>3.8548813828379926</v>
      </c>
      <c r="I123" s="95">
        <f t="shared" si="35"/>
        <v>3.3357879883587618</v>
      </c>
      <c r="J123" s="96">
        <f t="shared" si="36"/>
        <v>4.0319252138636568</v>
      </c>
      <c r="K123" s="95">
        <f t="shared" si="37"/>
        <v>3.7408648616868039</v>
      </c>
      <c r="L123" s="96">
        <f t="shared" si="38"/>
        <v>0.20888719803199834</v>
      </c>
      <c r="M123" s="43">
        <f t="shared" si="27"/>
        <v>0.66691961419207302</v>
      </c>
      <c r="N123" s="43">
        <f t="shared" si="28"/>
        <v>0.5456558837769071</v>
      </c>
      <c r="O123" s="44">
        <f t="shared" si="29"/>
        <v>0.70827825143441847</v>
      </c>
      <c r="P123" s="43">
        <f t="shared" si="30"/>
        <v>0.64028458313446623</v>
      </c>
      <c r="Q123" s="44">
        <f t="shared" si="31"/>
        <v>4.8797463305700027E-2</v>
      </c>
      <c r="R123" s="110">
        <f>'enter cell titer glow data here'!AX26</f>
        <v>4285000</v>
      </c>
      <c r="S123" s="60">
        <f>'enter cell titer glow data here'!AY26</f>
        <v>4242000</v>
      </c>
      <c r="T123" s="61">
        <f>'enter cell titer glow data here'!AZ26</f>
        <v>4156000</v>
      </c>
      <c r="U123" s="73">
        <f t="shared" si="39"/>
        <v>4227666.666666667</v>
      </c>
      <c r="V123" s="74">
        <f t="shared" si="40"/>
        <v>37922.435458592467</v>
      </c>
    </row>
    <row r="124" spans="1:22" x14ac:dyDescent="0.2">
      <c r="A124">
        <f>Setup!H41</f>
        <v>3</v>
      </c>
      <c r="B124" t="str">
        <f>Setup!I41</f>
        <v>567 + 1 T</v>
      </c>
      <c r="C124" s="114">
        <f>'enter luc data here'!BA19</f>
        <v>112079</v>
      </c>
      <c r="D124" s="114">
        <f>'enter luc data here'!BB19</f>
        <v>94207</v>
      </c>
      <c r="E124" s="118">
        <f>'enter luc data here'!BC19</f>
        <v>101665</v>
      </c>
      <c r="F124" s="114">
        <f t="shared" si="25"/>
        <v>102650.33333333333</v>
      </c>
      <c r="G124" s="118">
        <f t="shared" si="26"/>
        <v>5182.6716833866467</v>
      </c>
      <c r="H124" s="89">
        <f t="shared" si="34"/>
        <v>4.9421906693711968</v>
      </c>
      <c r="I124" s="89">
        <f t="shared" si="35"/>
        <v>4.1541141194108828</v>
      </c>
      <c r="J124" s="90">
        <f t="shared" si="36"/>
        <v>4.4829790986859512</v>
      </c>
      <c r="K124" s="89">
        <f t="shared" si="37"/>
        <v>4.5264279624893433</v>
      </c>
      <c r="L124" s="90">
        <f t="shared" si="38"/>
        <v>0.2285330136425896</v>
      </c>
      <c r="M124" s="41">
        <f t="shared" si="27"/>
        <v>0.92092242293970805</v>
      </c>
      <c r="N124" s="41">
        <f t="shared" si="28"/>
        <v>0.73682240680142697</v>
      </c>
      <c r="O124" s="42">
        <f t="shared" si="29"/>
        <v>0.81364749187077012</v>
      </c>
      <c r="P124" s="41">
        <f t="shared" si="30"/>
        <v>0.82379744053730164</v>
      </c>
      <c r="Q124" s="42">
        <f t="shared" si="31"/>
        <v>5.3386858804324873E-2</v>
      </c>
      <c r="R124" s="113">
        <f>'enter cell titer glow data here'!BA19</f>
        <v>3853000</v>
      </c>
      <c r="S124" s="62">
        <f>'enter cell titer glow data here'!BB19</f>
        <v>3566000</v>
      </c>
      <c r="T124" s="63">
        <f>'enter cell titer glow data here'!BC19</f>
        <v>3741000</v>
      </c>
      <c r="U124" s="71">
        <f t="shared" si="39"/>
        <v>3720000</v>
      </c>
      <c r="V124" s="72">
        <f t="shared" si="40"/>
        <v>83512.474118141981</v>
      </c>
    </row>
    <row r="125" spans="1:22" x14ac:dyDescent="0.2">
      <c r="A125">
        <f>Setup!H42</f>
        <v>10</v>
      </c>
      <c r="B125" t="str">
        <f>Setup!I42</f>
        <v>567 + 1 T</v>
      </c>
      <c r="C125" s="114">
        <f>'enter luc data here'!BA20</f>
        <v>102718</v>
      </c>
      <c r="D125" s="114">
        <f>'enter luc data here'!BB20</f>
        <v>100595</v>
      </c>
      <c r="E125" s="118">
        <f>'enter luc data here'!BC20</f>
        <v>96121</v>
      </c>
      <c r="F125" s="114">
        <f t="shared" si="25"/>
        <v>99811.333333333328</v>
      </c>
      <c r="G125" s="118">
        <f t="shared" si="26"/>
        <v>1944.282415471351</v>
      </c>
      <c r="H125" s="89">
        <f t="shared" si="34"/>
        <v>4.5294117647058822</v>
      </c>
      <c r="I125" s="89">
        <f t="shared" si="35"/>
        <v>4.4357968074786136</v>
      </c>
      <c r="J125" s="90">
        <f t="shared" si="36"/>
        <v>4.23851309639298</v>
      </c>
      <c r="K125" s="89">
        <f t="shared" si="37"/>
        <v>4.4012405561924917</v>
      </c>
      <c r="L125" s="90">
        <f t="shared" si="38"/>
        <v>8.5734298239322257E-2</v>
      </c>
      <c r="M125" s="41">
        <f t="shared" si="27"/>
        <v>0.82449447693084232</v>
      </c>
      <c r="N125" s="41">
        <f t="shared" si="28"/>
        <v>0.80262538929310889</v>
      </c>
      <c r="O125" s="42">
        <f t="shared" si="29"/>
        <v>0.7565385790758602</v>
      </c>
      <c r="P125" s="41">
        <f t="shared" si="30"/>
        <v>0.79455281509993714</v>
      </c>
      <c r="Q125" s="42">
        <f t="shared" si="31"/>
        <v>2.0028112358194489E-2</v>
      </c>
      <c r="R125" s="109">
        <f>'enter cell titer glow data here'!BA20</f>
        <v>3598000</v>
      </c>
      <c r="S125" s="58">
        <f>'enter cell titer glow data here'!BB20</f>
        <v>3182000</v>
      </c>
      <c r="T125" s="59">
        <f>'enter cell titer glow data here'!BC20</f>
        <v>3363000</v>
      </c>
      <c r="U125" s="71">
        <f t="shared" si="39"/>
        <v>3381000</v>
      </c>
      <c r="V125" s="72">
        <f t="shared" si="40"/>
        <v>120425.63403749774</v>
      </c>
    </row>
    <row r="126" spans="1:22" x14ac:dyDescent="0.2">
      <c r="A126">
        <f>Setup!H43</f>
        <v>30</v>
      </c>
      <c r="B126" t="str">
        <f>Setup!I43</f>
        <v>567 + 1 T</v>
      </c>
      <c r="C126" s="114">
        <f>'enter luc data here'!BA21</f>
        <v>91261</v>
      </c>
      <c r="D126" s="114">
        <f>'enter luc data here'!BB21</f>
        <v>94061</v>
      </c>
      <c r="E126" s="118">
        <f>'enter luc data here'!BC21</f>
        <v>97873</v>
      </c>
      <c r="F126" s="114">
        <f t="shared" si="25"/>
        <v>94398.333333333328</v>
      </c>
      <c r="G126" s="118">
        <f t="shared" si="26"/>
        <v>1916.1577295317952</v>
      </c>
      <c r="H126" s="89">
        <f t="shared" si="34"/>
        <v>4.0242084839932977</v>
      </c>
      <c r="I126" s="89">
        <f t="shared" si="35"/>
        <v>4.1476761619190405</v>
      </c>
      <c r="J126" s="90">
        <f t="shared" si="36"/>
        <v>4.3157685862950874</v>
      </c>
      <c r="K126" s="89">
        <f t="shared" si="37"/>
        <v>4.1625510774024752</v>
      </c>
      <c r="L126" s="90">
        <f t="shared" si="38"/>
        <v>8.4494123358840809E-2</v>
      </c>
      <c r="M126" s="41">
        <f t="shared" si="27"/>
        <v>0.70647557110629633</v>
      </c>
      <c r="N126" s="41">
        <f t="shared" si="28"/>
        <v>0.73531845635625082</v>
      </c>
      <c r="O126" s="42">
        <f t="shared" si="29"/>
        <v>0.77458598441797455</v>
      </c>
      <c r="P126" s="41">
        <f t="shared" si="30"/>
        <v>0.73879333729350716</v>
      </c>
      <c r="Q126" s="42">
        <f t="shared" si="31"/>
        <v>1.9738399112035315E-2</v>
      </c>
      <c r="R126" s="109">
        <f>'enter cell titer glow data here'!BA21</f>
        <v>3181000</v>
      </c>
      <c r="S126" s="58">
        <f>'enter cell titer glow data here'!BB21</f>
        <v>3049000</v>
      </c>
      <c r="T126" s="59">
        <f>'enter cell titer glow data here'!BC21</f>
        <v>3605000</v>
      </c>
      <c r="U126" s="71">
        <f t="shared" si="39"/>
        <v>3278333.3333333335</v>
      </c>
      <c r="V126" s="72">
        <f t="shared" si="40"/>
        <v>167719.34228877054</v>
      </c>
    </row>
    <row r="127" spans="1:22" x14ac:dyDescent="0.2">
      <c r="A127">
        <f>Setup!H44</f>
        <v>100</v>
      </c>
      <c r="B127" t="str">
        <f>Setup!I44</f>
        <v>567 + 1 T</v>
      </c>
      <c r="C127" s="114">
        <f>'enter luc data here'!BA22</f>
        <v>80725</v>
      </c>
      <c r="D127" s="114">
        <f>'enter luc data here'!BB22</f>
        <v>88612</v>
      </c>
      <c r="E127" s="118">
        <f>'enter luc data here'!BC22</f>
        <v>102587</v>
      </c>
      <c r="F127" s="114">
        <f t="shared" si="25"/>
        <v>90641.333333333328</v>
      </c>
      <c r="G127" s="118">
        <f t="shared" si="26"/>
        <v>6392.0629516438421</v>
      </c>
      <c r="H127" s="89">
        <f t="shared" si="34"/>
        <v>3.5596172501984302</v>
      </c>
      <c r="I127" s="89">
        <f t="shared" si="35"/>
        <v>3.9073992415556926</v>
      </c>
      <c r="J127" s="90">
        <f t="shared" si="36"/>
        <v>4.5236352412029284</v>
      </c>
      <c r="K127" s="89">
        <f t="shared" si="37"/>
        <v>3.9968839109856837</v>
      </c>
      <c r="L127" s="90">
        <f t="shared" si="38"/>
        <v>0.28186184635522726</v>
      </c>
      <c r="M127" s="41">
        <f t="shared" si="27"/>
        <v>0.59794391432289606</v>
      </c>
      <c r="N127" s="41">
        <f t="shared" si="28"/>
        <v>0.67918814145375006</v>
      </c>
      <c r="O127" s="42">
        <f t="shared" si="29"/>
        <v>0.82314504194236227</v>
      </c>
      <c r="P127" s="41">
        <f t="shared" si="30"/>
        <v>0.70009236590633606</v>
      </c>
      <c r="Q127" s="42">
        <f t="shared" si="31"/>
        <v>6.5844835080267852E-2</v>
      </c>
      <c r="R127" s="109">
        <f>'enter cell titer glow data here'!BA22</f>
        <v>3116000</v>
      </c>
      <c r="S127" s="58">
        <f>'enter cell titer glow data here'!BB22</f>
        <v>3166000</v>
      </c>
      <c r="T127" s="59">
        <f>'enter cell titer glow data here'!BC22</f>
        <v>3315000</v>
      </c>
      <c r="U127" s="71">
        <f t="shared" si="39"/>
        <v>3199000</v>
      </c>
      <c r="V127" s="72">
        <f t="shared" si="40"/>
        <v>59768.999768553374</v>
      </c>
    </row>
    <row r="128" spans="1:22" x14ac:dyDescent="0.2">
      <c r="A128">
        <f>Setup!H45</f>
        <v>300</v>
      </c>
      <c r="B128" t="str">
        <f>Setup!I45</f>
        <v>567 + 1 T</v>
      </c>
      <c r="C128" s="114">
        <f>'enter luc data here'!BA23</f>
        <v>88278</v>
      </c>
      <c r="D128" s="114">
        <f>'enter luc data here'!BB23</f>
        <v>78043</v>
      </c>
      <c r="E128" s="118">
        <f>'enter luc data here'!BC23</f>
        <v>92331</v>
      </c>
      <c r="F128" s="114">
        <f t="shared" si="25"/>
        <v>86217.333333333328</v>
      </c>
      <c r="G128" s="118">
        <f t="shared" si="26"/>
        <v>4251.3329805028343</v>
      </c>
      <c r="H128" s="89">
        <f t="shared" si="34"/>
        <v>3.8926713114031219</v>
      </c>
      <c r="I128" s="89">
        <f t="shared" si="35"/>
        <v>3.4413528529852719</v>
      </c>
      <c r="J128" s="90">
        <f t="shared" si="36"/>
        <v>4.0713907752006353</v>
      </c>
      <c r="K128" s="89">
        <f t="shared" si="37"/>
        <v>3.8018049798630096</v>
      </c>
      <c r="L128" s="90">
        <f t="shared" si="38"/>
        <v>0.18746507542564764</v>
      </c>
      <c r="M128" s="41">
        <f t="shared" si="27"/>
        <v>0.67574759728464839</v>
      </c>
      <c r="N128" s="41">
        <f t="shared" si="28"/>
        <v>0.57031655066561826</v>
      </c>
      <c r="O128" s="42">
        <f t="shared" si="29"/>
        <v>0.71749767368395745</v>
      </c>
      <c r="P128" s="41">
        <f t="shared" si="30"/>
        <v>0.65452060721140803</v>
      </c>
      <c r="Q128" s="42">
        <f t="shared" si="31"/>
        <v>4.3793110469996524E-2</v>
      </c>
      <c r="R128" s="109">
        <f>'enter cell titer glow data here'!BA23</f>
        <v>3149000</v>
      </c>
      <c r="S128" s="58">
        <f>'enter cell titer glow data here'!BB23</f>
        <v>3602000</v>
      </c>
      <c r="T128" s="59">
        <f>'enter cell titer glow data here'!BC23</f>
        <v>3292000</v>
      </c>
      <c r="U128" s="71">
        <f t="shared" si="39"/>
        <v>3347666.6666666665</v>
      </c>
      <c r="V128" s="72">
        <f t="shared" si="40"/>
        <v>133699.08168885994</v>
      </c>
    </row>
    <row r="129" spans="1:22" x14ac:dyDescent="0.2">
      <c r="A129">
        <f>Setup!H46</f>
        <v>1000</v>
      </c>
      <c r="B129" t="str">
        <f>Setup!I46</f>
        <v>567 + 1 T</v>
      </c>
      <c r="C129" s="114">
        <f>'enter luc data here'!BA24</f>
        <v>81308</v>
      </c>
      <c r="D129" s="114">
        <f>'enter luc data here'!BB24</f>
        <v>101488</v>
      </c>
      <c r="E129" s="118">
        <f>'enter luc data here'!BC24</f>
        <v>90546</v>
      </c>
      <c r="F129" s="114">
        <f t="shared" si="25"/>
        <v>91114</v>
      </c>
      <c r="G129" s="118">
        <f t="shared" si="26"/>
        <v>5832.3828177969717</v>
      </c>
      <c r="H129" s="89">
        <f t="shared" si="34"/>
        <v>3.5853249845665403</v>
      </c>
      <c r="I129" s="89">
        <f t="shared" si="35"/>
        <v>4.4751741776170739</v>
      </c>
      <c r="J129" s="90">
        <f t="shared" si="36"/>
        <v>3.9926801305229738</v>
      </c>
      <c r="K129" s="89">
        <f t="shared" si="37"/>
        <v>4.0177264309021963</v>
      </c>
      <c r="L129" s="90">
        <f t="shared" si="38"/>
        <v>0.2571824154597836</v>
      </c>
      <c r="M129" s="41">
        <f t="shared" si="27"/>
        <v>0.60394941507315447</v>
      </c>
      <c r="N129" s="41">
        <f t="shared" si="28"/>
        <v>0.81182420948175515</v>
      </c>
      <c r="O129" s="42">
        <f t="shared" si="29"/>
        <v>0.69911033433711145</v>
      </c>
      <c r="P129" s="41">
        <f t="shared" si="30"/>
        <v>0.70496131963067377</v>
      </c>
      <c r="Q129" s="42">
        <f t="shared" si="31"/>
        <v>6.0079552981258277E-2</v>
      </c>
      <c r="R129" s="109">
        <f>'enter cell titer glow data here'!BA24</f>
        <v>3446000</v>
      </c>
      <c r="S129" s="58">
        <f>'enter cell titer glow data here'!BB24</f>
        <v>4470000</v>
      </c>
      <c r="T129" s="59">
        <f>'enter cell titer glow data here'!BC24</f>
        <v>4402000</v>
      </c>
      <c r="U129" s="71">
        <f t="shared" si="39"/>
        <v>4106000</v>
      </c>
      <c r="V129" s="72">
        <f t="shared" si="40"/>
        <v>330583.32283001411</v>
      </c>
    </row>
    <row r="130" spans="1:22" x14ac:dyDescent="0.2">
      <c r="A130">
        <f>Setup!H47</f>
        <v>3000</v>
      </c>
      <c r="B130" t="str">
        <f>Setup!I47</f>
        <v>567 + 1 T</v>
      </c>
      <c r="C130" s="114">
        <f>'enter luc data here'!BA25</f>
        <v>38777</v>
      </c>
      <c r="D130" s="114">
        <f>'enter luc data here'!BB25</f>
        <v>35759</v>
      </c>
      <c r="E130" s="118">
        <f>'enter luc data here'!BC25</f>
        <v>47353</v>
      </c>
      <c r="F130" s="114">
        <f t="shared" si="25"/>
        <v>40629.666666666664</v>
      </c>
      <c r="G130" s="118">
        <f t="shared" si="26"/>
        <v>3472.7265624834085</v>
      </c>
      <c r="H130" s="89">
        <f t="shared" si="34"/>
        <v>1.7098950524737631</v>
      </c>
      <c r="I130" s="89">
        <f t="shared" si="35"/>
        <v>1.5768145339095159</v>
      </c>
      <c r="J130" s="90">
        <f t="shared" si="36"/>
        <v>2.0880589117206103</v>
      </c>
      <c r="K130" s="89">
        <f t="shared" si="37"/>
        <v>1.7915894993679631</v>
      </c>
      <c r="L130" s="90">
        <f t="shared" si="38"/>
        <v>0.15313195883602657</v>
      </c>
      <c r="M130" s="41">
        <f t="shared" si="27"/>
        <v>0.16583628915679197</v>
      </c>
      <c r="N130" s="41">
        <f t="shared" si="28"/>
        <v>0.13474777926951959</v>
      </c>
      <c r="O130" s="42">
        <f t="shared" si="29"/>
        <v>0.25417792626522406</v>
      </c>
      <c r="P130" s="41">
        <f t="shared" si="30"/>
        <v>0.18492066489717854</v>
      </c>
      <c r="Q130" s="42">
        <f t="shared" si="31"/>
        <v>3.5772662052206278E-2</v>
      </c>
      <c r="R130" s="109">
        <f>'enter cell titer glow data here'!BA25</f>
        <v>3718000</v>
      </c>
      <c r="S130" s="58">
        <f>'enter cell titer glow data here'!BB25</f>
        <v>4146000</v>
      </c>
      <c r="T130" s="59">
        <f>'enter cell titer glow data here'!BC25</f>
        <v>3502000</v>
      </c>
      <c r="U130" s="71">
        <f t="shared" si="39"/>
        <v>3788666.6666666665</v>
      </c>
      <c r="V130" s="72">
        <f t="shared" si="40"/>
        <v>189234.71610087244</v>
      </c>
    </row>
    <row r="131" spans="1:22" s="76" customFormat="1" ht="16" thickBot="1" x14ac:dyDescent="0.25">
      <c r="A131" s="76">
        <f>Setup!H48</f>
        <v>10000</v>
      </c>
      <c r="B131" s="76" t="str">
        <f>Setup!I48</f>
        <v>567 + 1 T</v>
      </c>
      <c r="C131" s="116">
        <f>'enter luc data here'!BA26</f>
        <v>20485</v>
      </c>
      <c r="D131" s="116">
        <f>'enter luc data here'!BB26</f>
        <v>23812</v>
      </c>
      <c r="E131" s="120">
        <f>'enter luc data here'!BC26</f>
        <v>22514</v>
      </c>
      <c r="F131" s="116">
        <f t="shared" si="25"/>
        <v>22270.333333333332</v>
      </c>
      <c r="G131" s="120">
        <f t="shared" si="26"/>
        <v>968.11885174864324</v>
      </c>
      <c r="H131" s="91">
        <f t="shared" si="34"/>
        <v>0.90329835082458776</v>
      </c>
      <c r="I131" s="92">
        <f t="shared" si="35"/>
        <v>1.0500044095599259</v>
      </c>
      <c r="J131" s="93">
        <f t="shared" si="36"/>
        <v>0.99276832172149221</v>
      </c>
      <c r="K131" s="92">
        <f t="shared" si="37"/>
        <v>0.98202369403533529</v>
      </c>
      <c r="L131" s="93">
        <f t="shared" si="38"/>
        <v>4.2689780921979129E-2</v>
      </c>
      <c r="M131" s="77">
        <f t="shared" si="27"/>
        <v>-2.2590159768982224E-2</v>
      </c>
      <c r="N131" s="77">
        <f t="shared" si="28"/>
        <v>1.1681368526231573E-2</v>
      </c>
      <c r="O131" s="78">
        <f t="shared" si="29"/>
        <v>-1.6893689932116209E-3</v>
      </c>
      <c r="P131" s="77">
        <f t="shared" si="30"/>
        <v>-4.1993867453207568E-3</v>
      </c>
      <c r="Q131" s="78">
        <f t="shared" si="31"/>
        <v>9.9726217676085107E-3</v>
      </c>
      <c r="R131" s="111">
        <f>'enter cell titer glow data here'!BA26</f>
        <v>4001000</v>
      </c>
      <c r="S131" s="79">
        <f>'enter cell titer glow data here'!BB26</f>
        <v>3838000</v>
      </c>
      <c r="T131" s="80">
        <f>'enter cell titer glow data here'!BC26</f>
        <v>4267000</v>
      </c>
      <c r="U131" s="81">
        <f t="shared" si="39"/>
        <v>4035333.3333333335</v>
      </c>
      <c r="V131" s="82">
        <f t="shared" si="40"/>
        <v>125025.77512035046</v>
      </c>
    </row>
    <row r="132" spans="1:22" x14ac:dyDescent="0.2">
      <c r="A132">
        <f>Setup!B51</f>
        <v>3</v>
      </c>
      <c r="B132" t="str">
        <f>Setup!C51</f>
        <v>696 + 1 T</v>
      </c>
      <c r="C132" s="114">
        <f>'enter luc data here'!BF19</f>
        <v>135862</v>
      </c>
      <c r="D132" s="114">
        <f>'enter luc data here'!BG19</f>
        <v>116705</v>
      </c>
      <c r="E132" s="118">
        <f>'enter luc data here'!BH19</f>
        <v>101297</v>
      </c>
      <c r="F132" s="114">
        <f t="shared" si="25"/>
        <v>117954.66666666667</v>
      </c>
      <c r="G132" s="118">
        <f t="shared" si="26"/>
        <v>9997.600651045097</v>
      </c>
      <c r="H132" s="89">
        <f t="shared" si="34"/>
        <v>5.9909163065526059</v>
      </c>
      <c r="I132" s="89">
        <f t="shared" si="35"/>
        <v>5.1461769115442282</v>
      </c>
      <c r="J132" s="90">
        <f t="shared" si="36"/>
        <v>4.4667519181585682</v>
      </c>
      <c r="K132" s="89">
        <f t="shared" si="37"/>
        <v>5.2012817120851338</v>
      </c>
      <c r="L132" s="90">
        <f t="shared" si="38"/>
        <v>0.44085019186194324</v>
      </c>
      <c r="M132" s="41">
        <f t="shared" si="27"/>
        <v>1.1659118300467324</v>
      </c>
      <c r="N132" s="41">
        <f t="shared" si="28"/>
        <v>0.96857498978481138</v>
      </c>
      <c r="O132" s="42">
        <f t="shared" si="29"/>
        <v>0.8098567126664904</v>
      </c>
      <c r="P132" s="41">
        <f t="shared" si="30"/>
        <v>0.98144784416601138</v>
      </c>
      <c r="Q132" s="42">
        <f t="shared" si="31"/>
        <v>0.10298558869748776</v>
      </c>
      <c r="R132" s="112">
        <f>'enter cell titer glow data here'!BF19</f>
        <v>3783000</v>
      </c>
      <c r="S132" s="66">
        <f>'enter cell titer glow data here'!BG19</f>
        <v>4502000</v>
      </c>
      <c r="T132" s="59">
        <f>'enter cell titer glow data here'!BH19</f>
        <v>3486000</v>
      </c>
      <c r="U132" s="71">
        <f t="shared" si="39"/>
        <v>3923666.6666666665</v>
      </c>
      <c r="V132" s="72">
        <f t="shared" si="40"/>
        <v>301609.20263001043</v>
      </c>
    </row>
    <row r="133" spans="1:22" x14ac:dyDescent="0.2">
      <c r="A133">
        <f>Setup!B52</f>
        <v>10</v>
      </c>
      <c r="B133" t="str">
        <f>Setup!C52</f>
        <v>696 + 1 T</v>
      </c>
      <c r="C133" s="114">
        <f>'enter luc data here'!BF20</f>
        <v>125361</v>
      </c>
      <c r="D133" s="114">
        <f>'enter luc data here'!BG20</f>
        <v>100488</v>
      </c>
      <c r="E133" s="118">
        <f>'enter luc data here'!BH20</f>
        <v>102615</v>
      </c>
      <c r="F133" s="114">
        <f t="shared" ref="F133:F187" si="41">AVERAGE(C133:E133)</f>
        <v>109488</v>
      </c>
      <c r="G133" s="118">
        <f t="shared" ref="G133:G187" si="42">STDEV(C133:E133)/SQRT(3)</f>
        <v>7960.2162659063488</v>
      </c>
      <c r="H133" s="89">
        <f t="shared" si="34"/>
        <v>5.5278684187318108</v>
      </c>
      <c r="I133" s="89">
        <f t="shared" si="35"/>
        <v>4.4310785783578801</v>
      </c>
      <c r="J133" s="90">
        <f t="shared" si="36"/>
        <v>4.5248699179821852</v>
      </c>
      <c r="K133" s="89">
        <f t="shared" si="37"/>
        <v>4.8279389716906254</v>
      </c>
      <c r="L133" s="90">
        <f t="shared" si="38"/>
        <v>0.35101050647792409</v>
      </c>
      <c r="M133" s="41">
        <f t="shared" si="27"/>
        <v>1.0577407093289566</v>
      </c>
      <c r="N133" s="41">
        <f t="shared" si="28"/>
        <v>0.80152317903534276</v>
      </c>
      <c r="O133" s="42">
        <f t="shared" si="29"/>
        <v>0.82343347079486184</v>
      </c>
      <c r="P133" s="41">
        <f t="shared" si="30"/>
        <v>0.89423245305305377</v>
      </c>
      <c r="Q133" s="42">
        <f t="shared" si="31"/>
        <v>8.1998430115128168E-2</v>
      </c>
      <c r="R133" s="109">
        <f>'enter cell titer glow data here'!BF20</f>
        <v>3487000</v>
      </c>
      <c r="S133" s="58">
        <f>'enter cell titer glow data here'!BG20</f>
        <v>3667000</v>
      </c>
      <c r="T133" s="59">
        <f>'enter cell titer glow data here'!BH20</f>
        <v>3626000</v>
      </c>
      <c r="U133" s="71">
        <f t="shared" si="39"/>
        <v>3593333.3333333335</v>
      </c>
      <c r="V133" s="72">
        <f t="shared" si="40"/>
        <v>54468.135435112679</v>
      </c>
    </row>
    <row r="134" spans="1:22" x14ac:dyDescent="0.2">
      <c r="A134">
        <f>Setup!B53</f>
        <v>30</v>
      </c>
      <c r="B134" t="str">
        <f>Setup!C53</f>
        <v>696 + 1 T</v>
      </c>
      <c r="C134" s="114">
        <f>'enter luc data here'!BF21</f>
        <v>121434</v>
      </c>
      <c r="D134" s="114">
        <f>'enter luc data here'!BG21</f>
        <v>81429</v>
      </c>
      <c r="E134" s="118">
        <f>'enter luc data here'!BH21</f>
        <v>90257</v>
      </c>
      <c r="F134" s="114">
        <f t="shared" si="41"/>
        <v>97706.666666666672</v>
      </c>
      <c r="G134" s="118">
        <f t="shared" si="42"/>
        <v>12134.292402571784</v>
      </c>
      <c r="H134" s="89">
        <f t="shared" si="34"/>
        <v>5.3547050004409558</v>
      </c>
      <c r="I134" s="89">
        <f t="shared" si="35"/>
        <v>3.5906605520769026</v>
      </c>
      <c r="J134" s="90">
        <f t="shared" si="36"/>
        <v>3.979936502337067</v>
      </c>
      <c r="K134" s="89">
        <f t="shared" si="37"/>
        <v>4.3084340182849745</v>
      </c>
      <c r="L134" s="90">
        <f t="shared" si="38"/>
        <v>0.53506889507768818</v>
      </c>
      <c r="M134" s="41">
        <f t="shared" si="27"/>
        <v>1.0172885627658952</v>
      </c>
      <c r="N134" s="41">
        <f t="shared" si="28"/>
        <v>0.6051958397571704</v>
      </c>
      <c r="O134" s="42">
        <f t="shared" si="29"/>
        <v>0.69613333653809828</v>
      </c>
      <c r="P134" s="41">
        <f t="shared" si="30"/>
        <v>0.77287257968705469</v>
      </c>
      <c r="Q134" s="42">
        <f t="shared" si="31"/>
        <v>0.12499571548456152</v>
      </c>
      <c r="R134" s="109">
        <f>'enter cell titer glow data here'!BF21</f>
        <v>3589000</v>
      </c>
      <c r="S134" s="58">
        <f>'enter cell titer glow data here'!BG21</f>
        <v>3656000</v>
      </c>
      <c r="T134" s="59">
        <f>'enter cell titer glow data here'!BH21</f>
        <v>3517000</v>
      </c>
      <c r="U134" s="71">
        <f t="shared" si="39"/>
        <v>3587333.3333333335</v>
      </c>
      <c r="V134" s="72">
        <f t="shared" si="40"/>
        <v>40134.49610718662</v>
      </c>
    </row>
    <row r="135" spans="1:22" x14ac:dyDescent="0.2">
      <c r="A135">
        <f>Setup!B54</f>
        <v>100</v>
      </c>
      <c r="B135" t="str">
        <f>Setup!C54</f>
        <v>696 + 1 T</v>
      </c>
      <c r="C135" s="114">
        <f>'enter luc data here'!BF22</f>
        <v>113007</v>
      </c>
      <c r="D135" s="114">
        <f>'enter luc data here'!BG22</f>
        <v>98960</v>
      </c>
      <c r="E135" s="118">
        <f>'enter luc data here'!BH22</f>
        <v>93448</v>
      </c>
      <c r="F135" s="114">
        <f t="shared" si="41"/>
        <v>101805</v>
      </c>
      <c r="G135" s="118">
        <f t="shared" si="42"/>
        <v>5822.6322512531506</v>
      </c>
      <c r="H135" s="89">
        <f t="shared" si="34"/>
        <v>4.9831113854837286</v>
      </c>
      <c r="I135" s="89">
        <f t="shared" si="35"/>
        <v>4.3637005026898317</v>
      </c>
      <c r="J135" s="90">
        <f t="shared" si="36"/>
        <v>4.1206455595731546</v>
      </c>
      <c r="K135" s="89">
        <f t="shared" si="37"/>
        <v>4.489152482582238</v>
      </c>
      <c r="L135" s="90">
        <f t="shared" si="38"/>
        <v>0.25675245838491706</v>
      </c>
      <c r="M135" s="41">
        <f t="shared" si="27"/>
        <v>0.93048177919397868</v>
      </c>
      <c r="N135" s="41">
        <f t="shared" si="28"/>
        <v>0.78578320451322481</v>
      </c>
      <c r="O135" s="42">
        <f t="shared" si="29"/>
        <v>0.7290039246926</v>
      </c>
      <c r="P135" s="41">
        <f t="shared" si="30"/>
        <v>0.81508963613326779</v>
      </c>
      <c r="Q135" s="42">
        <f t="shared" si="31"/>
        <v>5.9979112098421369E-2</v>
      </c>
      <c r="R135" s="109">
        <f>'enter cell titer glow data here'!BF22</f>
        <v>3577000</v>
      </c>
      <c r="S135" s="58">
        <f>'enter cell titer glow data here'!BG22</f>
        <v>3765000</v>
      </c>
      <c r="T135" s="59">
        <f>'enter cell titer glow data here'!BH22</f>
        <v>3563000</v>
      </c>
      <c r="U135" s="71">
        <f t="shared" si="39"/>
        <v>3635000</v>
      </c>
      <c r="V135" s="72">
        <f t="shared" si="40"/>
        <v>65125.519831578575</v>
      </c>
    </row>
    <row r="136" spans="1:22" x14ac:dyDescent="0.2">
      <c r="A136">
        <f>Setup!B55</f>
        <v>300</v>
      </c>
      <c r="B136" t="str">
        <f>Setup!C55</f>
        <v>696 + 1 T</v>
      </c>
      <c r="C136" s="114">
        <f>'enter luc data here'!BF23</f>
        <v>121199</v>
      </c>
      <c r="D136" s="114">
        <f>'enter luc data here'!BG23</f>
        <v>110041</v>
      </c>
      <c r="E136" s="118">
        <f>'enter luc data here'!BH23</f>
        <v>88505</v>
      </c>
      <c r="F136" s="114">
        <f t="shared" si="41"/>
        <v>106581.66666666667</v>
      </c>
      <c r="G136" s="118">
        <f t="shared" si="42"/>
        <v>9595.1315664652557</v>
      </c>
      <c r="H136" s="89">
        <f t="shared" si="34"/>
        <v>5.3443425346150457</v>
      </c>
      <c r="I136" s="89">
        <f t="shared" si="35"/>
        <v>4.8523238380809595</v>
      </c>
      <c r="J136" s="90">
        <f t="shared" si="36"/>
        <v>3.9026810124349591</v>
      </c>
      <c r="K136" s="89">
        <f t="shared" si="37"/>
        <v>4.6997824617103214</v>
      </c>
      <c r="L136" s="90">
        <f t="shared" si="38"/>
        <v>0.42310307639409378</v>
      </c>
      <c r="M136" s="41">
        <f t="shared" si="27"/>
        <v>1.0148678206109885</v>
      </c>
      <c r="N136" s="41">
        <f t="shared" si="28"/>
        <v>0.89992892288991966</v>
      </c>
      <c r="O136" s="42">
        <f t="shared" si="29"/>
        <v>0.67808593119598393</v>
      </c>
      <c r="P136" s="41">
        <f t="shared" si="30"/>
        <v>0.86429422489896401</v>
      </c>
      <c r="Q136" s="42">
        <f t="shared" si="31"/>
        <v>9.8839742403490458E-2</v>
      </c>
      <c r="R136" s="109">
        <f>'enter cell titer glow data here'!BF23</f>
        <v>3460000</v>
      </c>
      <c r="S136" s="58">
        <f>'enter cell titer glow data here'!BG23</f>
        <v>4277000</v>
      </c>
      <c r="T136" s="59">
        <f>'enter cell titer glow data here'!BH23</f>
        <v>3731000</v>
      </c>
      <c r="U136" s="71">
        <f t="shared" si="39"/>
        <v>3822666.6666666665</v>
      </c>
      <c r="V136" s="72">
        <f t="shared" si="40"/>
        <v>240259.81307280206</v>
      </c>
    </row>
    <row r="137" spans="1:22" x14ac:dyDescent="0.2">
      <c r="A137">
        <f>Setup!B56</f>
        <v>1000</v>
      </c>
      <c r="B137" t="str">
        <f>Setup!C56</f>
        <v>696 + 1 T</v>
      </c>
      <c r="C137" s="114">
        <f>'enter luc data here'!BF24</f>
        <v>90906</v>
      </c>
      <c r="D137" s="114">
        <f>'enter luc data here'!BG24</f>
        <v>79707</v>
      </c>
      <c r="E137" s="118">
        <f>'enter luc data here'!BH24</f>
        <v>73888</v>
      </c>
      <c r="F137" s="114">
        <f t="shared" si="41"/>
        <v>81500.333333333328</v>
      </c>
      <c r="G137" s="118">
        <f t="shared" si="42"/>
        <v>4993.8333416769583</v>
      </c>
      <c r="H137" s="89">
        <f t="shared" si="34"/>
        <v>4.0085545462562839</v>
      </c>
      <c r="I137" s="89">
        <f t="shared" si="35"/>
        <v>3.5147279301525707</v>
      </c>
      <c r="J137" s="90">
        <f t="shared" si="36"/>
        <v>3.2581356380633211</v>
      </c>
      <c r="K137" s="89">
        <f t="shared" si="37"/>
        <v>3.5938060381573922</v>
      </c>
      <c r="L137" s="90">
        <f t="shared" si="38"/>
        <v>0.22020607380178853</v>
      </c>
      <c r="M137" s="41">
        <f t="shared" si="27"/>
        <v>0.70281870529781998</v>
      </c>
      <c r="N137" s="41">
        <f t="shared" si="28"/>
        <v>0.58745746532844834</v>
      </c>
      <c r="O137" s="42">
        <f t="shared" si="29"/>
        <v>0.52751576916077503</v>
      </c>
      <c r="P137" s="41">
        <f t="shared" si="30"/>
        <v>0.60593064659568108</v>
      </c>
      <c r="Q137" s="42">
        <f t="shared" si="31"/>
        <v>5.1441629296923384E-2</v>
      </c>
      <c r="R137" s="109">
        <f>'enter cell titer glow data here'!BF24</f>
        <v>3421000</v>
      </c>
      <c r="S137" s="58">
        <f>'enter cell titer glow data here'!BG24</f>
        <v>4426000</v>
      </c>
      <c r="T137" s="59">
        <f>'enter cell titer glow data here'!BH24</f>
        <v>3640000</v>
      </c>
      <c r="U137" s="71">
        <f t="shared" si="39"/>
        <v>3829000</v>
      </c>
      <c r="V137" s="72">
        <f t="shared" si="40"/>
        <v>305121.28735963342</v>
      </c>
    </row>
    <row r="138" spans="1:22" x14ac:dyDescent="0.2">
      <c r="A138">
        <f>Setup!B57</f>
        <v>3000</v>
      </c>
      <c r="B138" t="str">
        <f>Setup!C57</f>
        <v>696 + 1 T</v>
      </c>
      <c r="C138" s="114">
        <f>'enter luc data here'!BF25</f>
        <v>51690</v>
      </c>
      <c r="D138" s="114">
        <f>'enter luc data here'!BG25</f>
        <v>48719</v>
      </c>
      <c r="E138" s="118">
        <f>'enter luc data here'!BH25</f>
        <v>59176</v>
      </c>
      <c r="F138" s="114">
        <f t="shared" si="41"/>
        <v>53195</v>
      </c>
      <c r="G138" s="118">
        <f t="shared" si="42"/>
        <v>3111.054537184029</v>
      </c>
      <c r="H138" s="89">
        <f t="shared" si="34"/>
        <v>2.2793015257077345</v>
      </c>
      <c r="I138" s="89">
        <f t="shared" si="35"/>
        <v>2.1482935003086694</v>
      </c>
      <c r="J138" s="90">
        <f t="shared" si="36"/>
        <v>2.6094011817620602</v>
      </c>
      <c r="K138" s="89">
        <f t="shared" si="37"/>
        <v>2.3456654025928212</v>
      </c>
      <c r="L138" s="90">
        <f t="shared" si="38"/>
        <v>0.13718381414516395</v>
      </c>
      <c r="M138" s="41">
        <f t="shared" si="27"/>
        <v>0.29885349531131428</v>
      </c>
      <c r="N138" s="41">
        <f t="shared" si="28"/>
        <v>0.2682491338550233</v>
      </c>
      <c r="O138" s="42">
        <f t="shared" si="29"/>
        <v>0.37596700923315696</v>
      </c>
      <c r="P138" s="41">
        <f t="shared" si="30"/>
        <v>0.31435654613316483</v>
      </c>
      <c r="Q138" s="42">
        <f t="shared" si="31"/>
        <v>3.2047067507981974E-2</v>
      </c>
      <c r="R138" s="109">
        <f>'enter cell titer glow data here'!BF25</f>
        <v>3776000</v>
      </c>
      <c r="S138" s="58">
        <f>'enter cell titer glow data here'!BG25</f>
        <v>3728000</v>
      </c>
      <c r="T138" s="59">
        <f>'enter cell titer glow data here'!BH25</f>
        <v>3643000</v>
      </c>
      <c r="U138" s="71">
        <f t="shared" si="39"/>
        <v>3715666.6666666665</v>
      </c>
      <c r="V138" s="72">
        <f t="shared" si="40"/>
        <v>38885.872898921938</v>
      </c>
    </row>
    <row r="139" spans="1:22" s="10" customFormat="1" x14ac:dyDescent="0.2">
      <c r="A139" s="10">
        <f>Setup!B58</f>
        <v>10000</v>
      </c>
      <c r="B139" s="10" t="str">
        <f>Setup!C58</f>
        <v>696 + 1 T</v>
      </c>
      <c r="C139" s="115">
        <f>'enter luc data here'!BF26</f>
        <v>29937</v>
      </c>
      <c r="D139" s="115">
        <f>'enter luc data here'!BG26</f>
        <v>35219</v>
      </c>
      <c r="E139" s="119">
        <f>'enter luc data here'!BH26</f>
        <v>33956</v>
      </c>
      <c r="F139" s="115">
        <f t="shared" si="41"/>
        <v>33037.333333333336</v>
      </c>
      <c r="G139" s="119">
        <f t="shared" si="42"/>
        <v>1592.4658377637008</v>
      </c>
      <c r="H139" s="94">
        <f t="shared" si="34"/>
        <v>1.3200899550224887</v>
      </c>
      <c r="I139" s="95">
        <f t="shared" si="35"/>
        <v>1.5530029103095511</v>
      </c>
      <c r="J139" s="96">
        <f t="shared" si="36"/>
        <v>1.4973101684451893</v>
      </c>
      <c r="K139" s="95">
        <f t="shared" si="37"/>
        <v>1.4568010112590761</v>
      </c>
      <c r="L139" s="96">
        <f t="shared" si="38"/>
        <v>7.0220735415984697E-2</v>
      </c>
      <c r="M139" s="43">
        <f t="shared" si="27"/>
        <v>7.477518001050705E-2</v>
      </c>
      <c r="N139" s="43">
        <f t="shared" si="28"/>
        <v>0.12918522282845693</v>
      </c>
      <c r="O139" s="44">
        <f t="shared" si="29"/>
        <v>0.11617502137463817</v>
      </c>
      <c r="P139" s="43">
        <f t="shared" si="30"/>
        <v>0.10671180807120073</v>
      </c>
      <c r="Q139" s="44">
        <f t="shared" si="31"/>
        <v>1.6404039079675341E-2</v>
      </c>
      <c r="R139" s="110">
        <f>'enter cell titer glow data here'!BF26</f>
        <v>4165000</v>
      </c>
      <c r="S139" s="60">
        <f>'enter cell titer glow data here'!BG26</f>
        <v>3659000</v>
      </c>
      <c r="T139" s="61">
        <f>'enter cell titer glow data here'!BH26</f>
        <v>3853000</v>
      </c>
      <c r="U139" s="73">
        <f t="shared" si="39"/>
        <v>3892333.3333333335</v>
      </c>
      <c r="V139" s="74">
        <f t="shared" si="40"/>
        <v>147387.62197386561</v>
      </c>
    </row>
    <row r="140" spans="1:22" x14ac:dyDescent="0.2">
      <c r="A140">
        <f>Setup!D51</f>
        <v>3</v>
      </c>
      <c r="B140" t="str">
        <f>Setup!E51</f>
        <v>399 + 1 T</v>
      </c>
      <c r="C140" s="114">
        <f>'enter luc data here'!BI19</f>
        <v>127693</v>
      </c>
      <c r="D140" s="114">
        <f>'enter luc data here'!BJ19</f>
        <v>90622</v>
      </c>
      <c r="E140" s="118">
        <f>'enter luc data here'!BK19</f>
        <v>101163</v>
      </c>
      <c r="F140" s="114">
        <f t="shared" si="41"/>
        <v>106492.66666666667</v>
      </c>
      <c r="G140" s="118">
        <f t="shared" si="42"/>
        <v>11028.278353598293</v>
      </c>
      <c r="H140" s="89">
        <f t="shared" si="34"/>
        <v>5.6306993562042509</v>
      </c>
      <c r="I140" s="89">
        <f t="shared" si="35"/>
        <v>3.9960313960666727</v>
      </c>
      <c r="J140" s="90">
        <f t="shared" si="36"/>
        <v>4.4608431078578361</v>
      </c>
      <c r="K140" s="89">
        <f t="shared" si="37"/>
        <v>4.6958579533762537</v>
      </c>
      <c r="L140" s="90">
        <f t="shared" si="38"/>
        <v>0.48629854279911355</v>
      </c>
      <c r="M140" s="41">
        <f t="shared" si="27"/>
        <v>1.08176271232999</v>
      </c>
      <c r="N140" s="41">
        <f t="shared" si="28"/>
        <v>0.69989321265103888</v>
      </c>
      <c r="O140" s="42">
        <f t="shared" si="29"/>
        <v>0.8084763745866711</v>
      </c>
      <c r="P140" s="41">
        <f t="shared" si="30"/>
        <v>0.86337743318923332</v>
      </c>
      <c r="Q140" s="42">
        <f t="shared" si="31"/>
        <v>0.11360263109192562</v>
      </c>
      <c r="R140" s="113">
        <f>'enter cell titer glow data here'!BI19</f>
        <v>3529000</v>
      </c>
      <c r="S140" s="62">
        <f>'enter cell titer glow data here'!BJ19</f>
        <v>3610000</v>
      </c>
      <c r="T140" s="63">
        <f>'enter cell titer glow data here'!BK19</f>
        <v>3530000</v>
      </c>
      <c r="U140" s="71">
        <f t="shared" si="39"/>
        <v>3556333.3333333335</v>
      </c>
      <c r="V140" s="72">
        <f t="shared" si="40"/>
        <v>26834.886083438312</v>
      </c>
    </row>
    <row r="141" spans="1:22" x14ac:dyDescent="0.2">
      <c r="A141">
        <f>Setup!D52</f>
        <v>10</v>
      </c>
      <c r="B141" t="str">
        <f>Setup!E52</f>
        <v>399 + 1 T</v>
      </c>
      <c r="C141" s="114">
        <f>'enter luc data here'!BI20</f>
        <v>119068</v>
      </c>
      <c r="D141" s="114">
        <f>'enter luc data here'!BJ20</f>
        <v>104796</v>
      </c>
      <c r="E141" s="118">
        <f>'enter luc data here'!BK20</f>
        <v>84420</v>
      </c>
      <c r="F141" s="114">
        <f t="shared" si="41"/>
        <v>102761.33333333333</v>
      </c>
      <c r="G141" s="118">
        <f t="shared" si="42"/>
        <v>10053.620862378124</v>
      </c>
      <c r="H141" s="89">
        <f t="shared" si="34"/>
        <v>5.2503748125937033</v>
      </c>
      <c r="I141" s="89">
        <f t="shared" si="35"/>
        <v>4.6210424199664875</v>
      </c>
      <c r="J141" s="90">
        <f t="shared" si="36"/>
        <v>3.7225504894611516</v>
      </c>
      <c r="K141" s="89">
        <f t="shared" si="37"/>
        <v>4.5313225740071141</v>
      </c>
      <c r="L141" s="90">
        <f t="shared" si="38"/>
        <v>0.44332043665129672</v>
      </c>
      <c r="M141" s="41">
        <f t="shared" ref="M141:M187" si="43">(C141-$I$1)/($N$1-$I$1)</f>
        <v>0.99291632472968372</v>
      </c>
      <c r="N141" s="41">
        <f t="shared" ref="N141:N187" si="44">(D141-$I$1)/($N$1-$I$1)</f>
        <v>0.84590001819848704</v>
      </c>
      <c r="O141" s="42">
        <f t="shared" ref="O141:O187" si="45">(E141-$I$1)/($N$1-$I$1)</f>
        <v>0.63600622182238964</v>
      </c>
      <c r="P141" s="41">
        <f t="shared" ref="P141:P187" si="46">AVERAGE(M141:O141)</f>
        <v>0.82494085491685354</v>
      </c>
      <c r="Q141" s="42">
        <f t="shared" ref="Q141:Q187" si="47">STDEV(M141:O141)/SQRT(3)</f>
        <v>0.10356265460004277</v>
      </c>
      <c r="R141" s="109">
        <f>'enter cell titer glow data here'!BI20</f>
        <v>3562000</v>
      </c>
      <c r="S141" s="58">
        <f>'enter cell titer glow data here'!BJ20</f>
        <v>3569000</v>
      </c>
      <c r="T141" s="59">
        <f>'enter cell titer glow data here'!BK20</f>
        <v>3422000</v>
      </c>
      <c r="U141" s="71">
        <f t="shared" si="39"/>
        <v>3517666.6666666665</v>
      </c>
      <c r="V141" s="72">
        <f t="shared" si="40"/>
        <v>47875.99723359412</v>
      </c>
    </row>
    <row r="142" spans="1:22" x14ac:dyDescent="0.2">
      <c r="A142">
        <f>Setup!D53</f>
        <v>30</v>
      </c>
      <c r="B142" t="str">
        <f>Setup!E53</f>
        <v>399 + 1 T</v>
      </c>
      <c r="C142" s="114">
        <f>'enter luc data here'!BI21</f>
        <v>109127</v>
      </c>
      <c r="D142" s="114">
        <f>'enter luc data here'!BJ21</f>
        <v>91661</v>
      </c>
      <c r="E142" s="118">
        <f>'enter luc data here'!BK21</f>
        <v>56359</v>
      </c>
      <c r="F142" s="114">
        <f t="shared" si="41"/>
        <v>85715.666666666672</v>
      </c>
      <c r="G142" s="118">
        <f t="shared" si="42"/>
        <v>15520.1556836407</v>
      </c>
      <c r="H142" s="89">
        <f t="shared" si="34"/>
        <v>4.8120204603580561</v>
      </c>
      <c r="I142" s="89">
        <f t="shared" si="35"/>
        <v>4.0418467236969748</v>
      </c>
      <c r="J142" s="90">
        <f t="shared" si="36"/>
        <v>2.4851838786489107</v>
      </c>
      <c r="K142" s="89">
        <f t="shared" si="37"/>
        <v>3.7796836875679802</v>
      </c>
      <c r="L142" s="90">
        <f t="shared" si="38"/>
        <v>0.68437056546612063</v>
      </c>
      <c r="M142" s="41">
        <f t="shared" si="43"/>
        <v>0.89051378106189882</v>
      </c>
      <c r="N142" s="41">
        <f t="shared" si="44"/>
        <v>0.71059598328486118</v>
      </c>
      <c r="O142" s="42">
        <f t="shared" si="45"/>
        <v>0.34694900646561344</v>
      </c>
      <c r="P142" s="41">
        <f t="shared" si="46"/>
        <v>0.64935292360412455</v>
      </c>
      <c r="Q142" s="42">
        <f t="shared" si="47"/>
        <v>0.15987359623024186</v>
      </c>
      <c r="R142" s="109">
        <f>'enter cell titer glow data here'!BI21</f>
        <v>3706000</v>
      </c>
      <c r="S142" s="58">
        <f>'enter cell titer glow data here'!BJ21</f>
        <v>3762000</v>
      </c>
      <c r="T142" s="59">
        <f>'enter cell titer glow data here'!BK21</f>
        <v>3454000</v>
      </c>
      <c r="U142" s="71">
        <f t="shared" si="39"/>
        <v>3640666.6666666665</v>
      </c>
      <c r="V142" s="72">
        <f t="shared" si="40"/>
        <v>94722.987940860738</v>
      </c>
    </row>
    <row r="143" spans="1:22" x14ac:dyDescent="0.2">
      <c r="A143">
        <f>Setup!D54</f>
        <v>100</v>
      </c>
      <c r="B143" t="str">
        <f>Setup!E54</f>
        <v>399 + 1 T</v>
      </c>
      <c r="C143" s="114">
        <f>'enter luc data here'!BI22</f>
        <v>96979</v>
      </c>
      <c r="D143" s="114">
        <f>'enter luc data here'!BJ22</f>
        <v>91179</v>
      </c>
      <c r="E143" s="118">
        <f>'enter luc data here'!BK22</f>
        <v>80706</v>
      </c>
      <c r="F143" s="114">
        <f t="shared" si="41"/>
        <v>89621.333333333328</v>
      </c>
      <c r="G143" s="118">
        <f t="shared" si="42"/>
        <v>4761.7355496126038</v>
      </c>
      <c r="H143" s="89">
        <f t="shared" si="34"/>
        <v>4.276347120557368</v>
      </c>
      <c r="I143" s="89">
        <f t="shared" si="35"/>
        <v>4.0205926448540437</v>
      </c>
      <c r="J143" s="90">
        <f t="shared" si="36"/>
        <v>3.5587794338125054</v>
      </c>
      <c r="K143" s="89">
        <f t="shared" si="37"/>
        <v>3.951906399741306</v>
      </c>
      <c r="L143" s="90">
        <f t="shared" si="38"/>
        <v>0.20997158257397489</v>
      </c>
      <c r="M143" s="41">
        <f t="shared" si="43"/>
        <v>0.76537686319888198</v>
      </c>
      <c r="N143" s="41">
        <f t="shared" si="44"/>
        <v>0.70563088660969053</v>
      </c>
      <c r="O143" s="42">
        <f t="shared" si="45"/>
        <v>0.59774819474441421</v>
      </c>
      <c r="P143" s="41">
        <f t="shared" si="46"/>
        <v>0.68958531485099561</v>
      </c>
      <c r="Q143" s="42">
        <f t="shared" si="47"/>
        <v>4.905078287432308E-2</v>
      </c>
      <c r="R143" s="109">
        <f>'enter cell titer glow data here'!BI22</f>
        <v>3284000</v>
      </c>
      <c r="S143" s="58">
        <f>'enter cell titer glow data here'!BJ22</f>
        <v>3659000</v>
      </c>
      <c r="T143" s="59">
        <f>'enter cell titer glow data here'!BK22</f>
        <v>3489000</v>
      </c>
      <c r="U143" s="71">
        <f t="shared" si="39"/>
        <v>3477333.3333333335</v>
      </c>
      <c r="V143" s="72">
        <f t="shared" si="40"/>
        <v>108410.22911966278</v>
      </c>
    </row>
    <row r="144" spans="1:22" x14ac:dyDescent="0.2">
      <c r="A144">
        <f>Setup!D55</f>
        <v>300</v>
      </c>
      <c r="B144" t="str">
        <f>Setup!E55</f>
        <v>399 + 1 T</v>
      </c>
      <c r="C144" s="114">
        <f>'enter luc data here'!BI23</f>
        <v>112129</v>
      </c>
      <c r="D144" s="114">
        <f>'enter luc data here'!BJ23</f>
        <v>100092</v>
      </c>
      <c r="E144" s="118">
        <f>'enter luc data here'!BK23</f>
        <v>88699</v>
      </c>
      <c r="F144" s="114">
        <f t="shared" si="41"/>
        <v>100306.66666666667</v>
      </c>
      <c r="G144" s="118">
        <f t="shared" si="42"/>
        <v>6764.509992929602</v>
      </c>
      <c r="H144" s="89">
        <f t="shared" si="34"/>
        <v>4.9443954493341566</v>
      </c>
      <c r="I144" s="89">
        <f t="shared" si="35"/>
        <v>4.4136167210512394</v>
      </c>
      <c r="J144" s="90">
        <f t="shared" si="36"/>
        <v>3.9112355586912426</v>
      </c>
      <c r="K144" s="89">
        <f t="shared" si="37"/>
        <v>4.4230825763588797</v>
      </c>
      <c r="L144" s="90">
        <f t="shared" si="38"/>
        <v>0.29828512183303663</v>
      </c>
      <c r="M144" s="41">
        <f t="shared" si="43"/>
        <v>0.92143747446202862</v>
      </c>
      <c r="N144" s="41">
        <f t="shared" si="44"/>
        <v>0.79744397097856357</v>
      </c>
      <c r="O144" s="42">
        <f t="shared" si="45"/>
        <v>0.68008433110258792</v>
      </c>
      <c r="P144" s="41">
        <f t="shared" si="46"/>
        <v>0.7996552588477267</v>
      </c>
      <c r="Q144" s="42">
        <f t="shared" si="47"/>
        <v>6.9681423392228214E-2</v>
      </c>
      <c r="R144" s="109">
        <f>'enter cell titer glow data here'!BI23</f>
        <v>3586000</v>
      </c>
      <c r="S144" s="58">
        <f>'enter cell titer glow data here'!BJ23</f>
        <v>3733000</v>
      </c>
      <c r="T144" s="59">
        <f>'enter cell titer glow data here'!BK23</f>
        <v>3406000</v>
      </c>
      <c r="U144" s="71">
        <f t="shared" si="39"/>
        <v>3575000</v>
      </c>
      <c r="V144" s="72">
        <f t="shared" si="40"/>
        <v>94556.861200020809</v>
      </c>
    </row>
    <row r="145" spans="1:22" x14ac:dyDescent="0.2">
      <c r="A145">
        <f>Setup!D56</f>
        <v>1000</v>
      </c>
      <c r="B145" t="str">
        <f>Setup!E56</f>
        <v>399 + 1 T</v>
      </c>
      <c r="C145" s="114">
        <f>'enter luc data here'!BI24</f>
        <v>100862</v>
      </c>
      <c r="D145" s="114">
        <f>'enter luc data here'!BJ24</f>
        <v>83629</v>
      </c>
      <c r="E145" s="118">
        <f>'enter luc data here'!BK24</f>
        <v>88468</v>
      </c>
      <c r="F145" s="114">
        <f t="shared" si="41"/>
        <v>90986.333333333328</v>
      </c>
      <c r="G145" s="118">
        <f t="shared" si="42"/>
        <v>5131.6200928924754</v>
      </c>
      <c r="H145" s="89">
        <f t="shared" si="34"/>
        <v>4.4475703324808187</v>
      </c>
      <c r="I145" s="89">
        <f t="shared" si="35"/>
        <v>3.6876708704471293</v>
      </c>
      <c r="J145" s="90">
        <f t="shared" si="36"/>
        <v>3.901049475262369</v>
      </c>
      <c r="K145" s="89">
        <f t="shared" si="37"/>
        <v>4.0120968927301055</v>
      </c>
      <c r="L145" s="90">
        <f t="shared" si="38"/>
        <v>0.22628186316661425</v>
      </c>
      <c r="M145" s="41">
        <f t="shared" si="43"/>
        <v>0.80537576442230097</v>
      </c>
      <c r="N145" s="41">
        <f t="shared" si="44"/>
        <v>0.62785810673927744</v>
      </c>
      <c r="O145" s="42">
        <f t="shared" si="45"/>
        <v>0.67770479306946663</v>
      </c>
      <c r="P145" s="41">
        <f t="shared" si="46"/>
        <v>0.70364622141034838</v>
      </c>
      <c r="Q145" s="42">
        <f t="shared" si="47"/>
        <v>5.2860974816306007E-2</v>
      </c>
      <c r="R145" s="109">
        <f>'enter cell titer glow data here'!BI24</f>
        <v>4083000</v>
      </c>
      <c r="S145" s="58">
        <f>'enter cell titer glow data here'!BJ24</f>
        <v>3728000</v>
      </c>
      <c r="T145" s="59">
        <f>'enter cell titer glow data here'!BK24</f>
        <v>3559000</v>
      </c>
      <c r="U145" s="71">
        <f t="shared" si="39"/>
        <v>3790000</v>
      </c>
      <c r="V145" s="72">
        <f t="shared" si="40"/>
        <v>154409.62836990878</v>
      </c>
    </row>
    <row r="146" spans="1:22" x14ac:dyDescent="0.2">
      <c r="A146">
        <f>Setup!D57</f>
        <v>3000</v>
      </c>
      <c r="B146" t="str">
        <f>Setup!E57</f>
        <v>399 + 1 T</v>
      </c>
      <c r="C146" s="114">
        <f>'enter luc data here'!BI25</f>
        <v>98828</v>
      </c>
      <c r="D146" s="114">
        <f>'enter luc data here'!BJ25</f>
        <v>84604</v>
      </c>
      <c r="E146" s="118">
        <f>'enter luc data here'!BK25</f>
        <v>90392</v>
      </c>
      <c r="F146" s="114">
        <f t="shared" si="41"/>
        <v>91274.666666666672</v>
      </c>
      <c r="G146" s="118">
        <f t="shared" si="42"/>
        <v>4129.764696014101</v>
      </c>
      <c r="H146" s="89">
        <f t="shared" si="34"/>
        <v>4.3578798835876178</v>
      </c>
      <c r="I146" s="89">
        <f t="shared" si="35"/>
        <v>3.7306640797248436</v>
      </c>
      <c r="J146" s="90">
        <f t="shared" si="36"/>
        <v>3.9858894082370577</v>
      </c>
      <c r="K146" s="89">
        <f t="shared" si="37"/>
        <v>4.0248111238498394</v>
      </c>
      <c r="L146" s="90">
        <f t="shared" si="38"/>
        <v>0.18210444907020462</v>
      </c>
      <c r="M146" s="41">
        <f t="shared" si="43"/>
        <v>0.78442346849429834</v>
      </c>
      <c r="N146" s="41">
        <f t="shared" si="44"/>
        <v>0.6379016114245295</v>
      </c>
      <c r="O146" s="42">
        <f t="shared" si="45"/>
        <v>0.69752397564836399</v>
      </c>
      <c r="P146" s="41">
        <f t="shared" si="46"/>
        <v>0.70661635185573068</v>
      </c>
      <c r="Q146" s="42">
        <f t="shared" si="47"/>
        <v>4.254083187015998E-2</v>
      </c>
      <c r="R146" s="109">
        <f>'enter cell titer glow data here'!BI25</f>
        <v>3639000</v>
      </c>
      <c r="S146" s="58">
        <f>'enter cell titer glow data here'!BJ25</f>
        <v>3743000</v>
      </c>
      <c r="T146" s="59">
        <f>'enter cell titer glow data here'!BK25</f>
        <v>3428000</v>
      </c>
      <c r="U146" s="71">
        <f t="shared" si="39"/>
        <v>3603333.3333333335</v>
      </c>
      <c r="V146" s="72">
        <f t="shared" si="40"/>
        <v>92664.868088061179</v>
      </c>
    </row>
    <row r="147" spans="1:22" s="10" customFormat="1" x14ac:dyDescent="0.2">
      <c r="A147" s="10">
        <f>Setup!D58</f>
        <v>10000</v>
      </c>
      <c r="B147" s="10" t="str">
        <f>Setup!E58</f>
        <v>399 + 1 T</v>
      </c>
      <c r="C147" s="115">
        <f>'enter luc data here'!BI26</f>
        <v>96168</v>
      </c>
      <c r="D147" s="115">
        <f>'enter luc data here'!BJ26</f>
        <v>97947</v>
      </c>
      <c r="E147" s="119">
        <f>'enter luc data here'!BK26</f>
        <v>90216</v>
      </c>
      <c r="F147" s="115">
        <f t="shared" si="41"/>
        <v>94777</v>
      </c>
      <c r="G147" s="119">
        <f t="shared" si="42"/>
        <v>2337.6092487838937</v>
      </c>
      <c r="H147" s="94">
        <f t="shared" si="34"/>
        <v>4.2405855895581617</v>
      </c>
      <c r="I147" s="95">
        <f t="shared" si="35"/>
        <v>4.3190316606402677</v>
      </c>
      <c r="J147" s="96">
        <f t="shared" si="36"/>
        <v>3.97812858276744</v>
      </c>
      <c r="K147" s="95">
        <f t="shared" si="37"/>
        <v>4.1792486109886227</v>
      </c>
      <c r="L147" s="96">
        <f t="shared" si="38"/>
        <v>0.10307828065895976</v>
      </c>
      <c r="M147" s="43">
        <f t="shared" si="43"/>
        <v>0.75702272750684152</v>
      </c>
      <c r="N147" s="43">
        <f t="shared" si="44"/>
        <v>0.77534826067100904</v>
      </c>
      <c r="O147" s="44">
        <f t="shared" si="45"/>
        <v>0.69571099428979544</v>
      </c>
      <c r="P147" s="43">
        <f t="shared" si="46"/>
        <v>0.742693994155882</v>
      </c>
      <c r="Q147" s="44">
        <f t="shared" si="47"/>
        <v>2.4079784043537906E-2</v>
      </c>
      <c r="R147" s="110">
        <f>'enter cell titer glow data here'!BI26</f>
        <v>3604000</v>
      </c>
      <c r="S147" s="60">
        <f>'enter cell titer glow data here'!BJ26</f>
        <v>3596000</v>
      </c>
      <c r="T147" s="61">
        <f>'enter cell titer glow data here'!BK26</f>
        <v>3478000</v>
      </c>
      <c r="U147" s="73">
        <f t="shared" si="39"/>
        <v>3559333.3333333335</v>
      </c>
      <c r="V147" s="74">
        <f t="shared" si="40"/>
        <v>40732.18765437368</v>
      </c>
    </row>
    <row r="148" spans="1:22" x14ac:dyDescent="0.2">
      <c r="A148">
        <f>Setup!F51</f>
        <v>3</v>
      </c>
      <c r="B148" t="str">
        <f>Setup!G51</f>
        <v>359 + 1 T</v>
      </c>
      <c r="C148" s="114">
        <f>'enter luc data here'!BL19</f>
        <v>96160</v>
      </c>
      <c r="D148" s="114">
        <f>'enter luc data here'!BM19</f>
        <v>105744</v>
      </c>
      <c r="E148" s="118">
        <f>'enter luc data here'!BN19</f>
        <v>93768</v>
      </c>
      <c r="F148" s="114">
        <f t="shared" si="41"/>
        <v>98557.333333333328</v>
      </c>
      <c r="G148" s="118">
        <f t="shared" si="42"/>
        <v>3659.0777222925699</v>
      </c>
      <c r="H148" s="89">
        <f t="shared" si="34"/>
        <v>4.2402328247640888</v>
      </c>
      <c r="I148" s="89">
        <f t="shared" si="35"/>
        <v>4.6628450480642032</v>
      </c>
      <c r="J148" s="90">
        <f t="shared" si="36"/>
        <v>4.1347561513360969</v>
      </c>
      <c r="K148" s="89">
        <f t="shared" si="37"/>
        <v>4.345944674721463</v>
      </c>
      <c r="L148" s="90">
        <f t="shared" si="38"/>
        <v>0.16134922490045719</v>
      </c>
      <c r="M148" s="41">
        <f t="shared" si="43"/>
        <v>0.75694031926327021</v>
      </c>
      <c r="N148" s="41">
        <f t="shared" si="44"/>
        <v>0.85566539506168593</v>
      </c>
      <c r="O148" s="42">
        <f t="shared" si="45"/>
        <v>0.73230025443545199</v>
      </c>
      <c r="P148" s="41">
        <f t="shared" si="46"/>
        <v>0.78163532292013604</v>
      </c>
      <c r="Q148" s="42">
        <f t="shared" si="47"/>
        <v>3.7692271023124807E-2</v>
      </c>
      <c r="R148" s="113">
        <f>'enter cell titer glow data here'!BL19</f>
        <v>3590000</v>
      </c>
      <c r="S148" s="62">
        <f>'enter cell titer glow data here'!BM19</f>
        <v>3295000</v>
      </c>
      <c r="T148" s="63">
        <f>'enter cell titer glow data here'!BN19</f>
        <v>3518000</v>
      </c>
      <c r="U148" s="71">
        <f t="shared" ref="U148:U179" si="48">AVERAGE(R148:T148)</f>
        <v>3467666.6666666665</v>
      </c>
      <c r="V148" s="72">
        <f t="shared" ref="V148:V179" si="49">STDEV(R148:T148)/SQRT(3)</f>
        <v>88800.025025021503</v>
      </c>
    </row>
    <row r="149" spans="1:22" x14ac:dyDescent="0.2">
      <c r="A149">
        <f>Setup!F52</f>
        <v>10</v>
      </c>
      <c r="B149" t="str">
        <f>Setup!G52</f>
        <v>359 + 1 T</v>
      </c>
      <c r="C149" s="114">
        <f>'enter luc data here'!BL20</f>
        <v>98586</v>
      </c>
      <c r="D149" s="114">
        <f>'enter luc data here'!BM20</f>
        <v>87594</v>
      </c>
      <c r="E149" s="118">
        <f>'enter luc data here'!BN20</f>
        <v>96068</v>
      </c>
      <c r="F149" s="114">
        <f t="shared" si="41"/>
        <v>94082.666666666672</v>
      </c>
      <c r="G149" s="118">
        <f t="shared" si="42"/>
        <v>3324.7645196481376</v>
      </c>
      <c r="H149" s="89">
        <f t="shared" si="34"/>
        <v>4.3472087485668931</v>
      </c>
      <c r="I149" s="89">
        <f t="shared" si="35"/>
        <v>3.8625099215098335</v>
      </c>
      <c r="J149" s="90">
        <f t="shared" si="36"/>
        <v>4.2361760296322428</v>
      </c>
      <c r="K149" s="89">
        <f t="shared" si="37"/>
        <v>4.148631566569656</v>
      </c>
      <c r="L149" s="90">
        <f t="shared" si="38"/>
        <v>0.14660748388959066</v>
      </c>
      <c r="M149" s="41">
        <f t="shared" si="43"/>
        <v>0.7819306191262666</v>
      </c>
      <c r="N149" s="41">
        <f t="shared" si="44"/>
        <v>0.66870169245930233</v>
      </c>
      <c r="O149" s="42">
        <f t="shared" si="45"/>
        <v>0.75599262446220028</v>
      </c>
      <c r="P149" s="41">
        <f t="shared" si="46"/>
        <v>0.73554164534925637</v>
      </c>
      <c r="Q149" s="42">
        <f t="shared" si="47"/>
        <v>3.4248500544046906E-2</v>
      </c>
      <c r="R149" s="109">
        <f>'enter cell titer glow data here'!BL20</f>
        <v>3170000</v>
      </c>
      <c r="S149" s="58">
        <f>'enter cell titer glow data here'!BM20</f>
        <v>3196000</v>
      </c>
      <c r="T149" s="59">
        <f>'enter cell titer glow data here'!BN20</f>
        <v>3554000</v>
      </c>
      <c r="U149" s="71">
        <f t="shared" si="48"/>
        <v>3306666.6666666665</v>
      </c>
      <c r="V149" s="72">
        <f t="shared" si="49"/>
        <v>123894.22011449032</v>
      </c>
    </row>
    <row r="150" spans="1:22" x14ac:dyDescent="0.2">
      <c r="A150">
        <f>Setup!F53</f>
        <v>30</v>
      </c>
      <c r="B150" t="str">
        <f>Setup!G53</f>
        <v>359 + 1 T</v>
      </c>
      <c r="C150" s="114">
        <f>'enter luc data here'!BL21</f>
        <v>97553</v>
      </c>
      <c r="D150" s="114">
        <f>'enter luc data here'!BM21</f>
        <v>88950</v>
      </c>
      <c r="E150" s="118">
        <f>'enter luc data here'!BN21</f>
        <v>95910</v>
      </c>
      <c r="F150" s="114">
        <f t="shared" si="41"/>
        <v>94137.666666666672</v>
      </c>
      <c r="G150" s="118">
        <f t="shared" si="42"/>
        <v>2636.8400490823187</v>
      </c>
      <c r="H150" s="89">
        <f t="shared" si="34"/>
        <v>4.301657994532146</v>
      </c>
      <c r="I150" s="89">
        <f t="shared" si="35"/>
        <v>3.9223035541053002</v>
      </c>
      <c r="J150" s="90">
        <f t="shared" si="36"/>
        <v>4.2292089249492903</v>
      </c>
      <c r="K150" s="89">
        <f t="shared" si="37"/>
        <v>4.1510568245289123</v>
      </c>
      <c r="L150" s="90">
        <f t="shared" si="38"/>
        <v>0.11627304211492731</v>
      </c>
      <c r="M150" s="41">
        <f t="shared" si="43"/>
        <v>0.77128965467512267</v>
      </c>
      <c r="N150" s="41">
        <f t="shared" si="44"/>
        <v>0.68266988974463738</v>
      </c>
      <c r="O150" s="42">
        <f t="shared" si="45"/>
        <v>0.75436506165166717</v>
      </c>
      <c r="P150" s="41">
        <f t="shared" si="46"/>
        <v>0.73610820202380911</v>
      </c>
      <c r="Q150" s="42">
        <f t="shared" si="47"/>
        <v>2.7162169627916351E-2</v>
      </c>
      <c r="R150" s="109">
        <f>'enter cell titer glow data here'!BL21</f>
        <v>3107000</v>
      </c>
      <c r="S150" s="58">
        <f>'enter cell titer glow data here'!BM21</f>
        <v>3363000</v>
      </c>
      <c r="T150" s="59">
        <f>'enter cell titer glow data here'!BN21</f>
        <v>3457000</v>
      </c>
      <c r="U150" s="71">
        <f t="shared" si="48"/>
        <v>3309000</v>
      </c>
      <c r="V150" s="72">
        <f t="shared" si="49"/>
        <v>104581.70649465104</v>
      </c>
    </row>
    <row r="151" spans="1:22" x14ac:dyDescent="0.2">
      <c r="A151">
        <f>Setup!F54</f>
        <v>100</v>
      </c>
      <c r="B151" t="str">
        <f>Setup!G54</f>
        <v>359 + 1 T</v>
      </c>
      <c r="C151" s="114">
        <f>'enter luc data here'!BL22</f>
        <v>93413</v>
      </c>
      <c r="D151" s="114">
        <f>'enter luc data here'!BM22</f>
        <v>96366</v>
      </c>
      <c r="E151" s="118">
        <f>'enter luc data here'!BN22</f>
        <v>91983</v>
      </c>
      <c r="F151" s="114">
        <f t="shared" si="41"/>
        <v>93920.666666666672</v>
      </c>
      <c r="G151" s="118">
        <f t="shared" si="42"/>
        <v>1290.4735995405374</v>
      </c>
      <c r="H151" s="89">
        <f t="shared" si="34"/>
        <v>4.1191022135990831</v>
      </c>
      <c r="I151" s="89">
        <f t="shared" si="35"/>
        <v>4.2493165182114829</v>
      </c>
      <c r="J151" s="90">
        <f t="shared" si="36"/>
        <v>4.0560455066584353</v>
      </c>
      <c r="K151" s="89">
        <f t="shared" si="37"/>
        <v>4.1414880794896671</v>
      </c>
      <c r="L151" s="90">
        <f t="shared" si="38"/>
        <v>5.6904206699909206E-2</v>
      </c>
      <c r="M151" s="41">
        <f t="shared" si="43"/>
        <v>0.72864338862697564</v>
      </c>
      <c r="N151" s="41">
        <f t="shared" si="44"/>
        <v>0.75906233153523117</v>
      </c>
      <c r="O151" s="42">
        <f t="shared" si="45"/>
        <v>0.71391291508860599</v>
      </c>
      <c r="P151" s="41">
        <f t="shared" si="46"/>
        <v>0.7338728784169376</v>
      </c>
      <c r="Q151" s="42">
        <f t="shared" si="47"/>
        <v>1.3293207839158369E-2</v>
      </c>
      <c r="R151" s="109">
        <f>'enter cell titer glow data here'!BL22</f>
        <v>3068000</v>
      </c>
      <c r="S151" s="58">
        <f>'enter cell titer glow data here'!BM22</f>
        <v>3035000</v>
      </c>
      <c r="T151" s="59">
        <f>'enter cell titer glow data here'!BN22</f>
        <v>3322000</v>
      </c>
      <c r="U151" s="71">
        <f t="shared" si="48"/>
        <v>3141666.6666666665</v>
      </c>
      <c r="V151" s="72">
        <f t="shared" si="49"/>
        <v>90668.504883326386</v>
      </c>
    </row>
    <row r="152" spans="1:22" x14ac:dyDescent="0.2">
      <c r="A152">
        <f>Setup!F55</f>
        <v>300</v>
      </c>
      <c r="B152" t="str">
        <f>Setup!G55</f>
        <v>359 + 1 T</v>
      </c>
      <c r="C152" s="114">
        <f>'enter luc data here'!BL23</f>
        <v>95888</v>
      </c>
      <c r="D152" s="114">
        <f>'enter luc data here'!BM23</f>
        <v>90374</v>
      </c>
      <c r="E152" s="118">
        <f>'enter luc data here'!BN23</f>
        <v>89127</v>
      </c>
      <c r="F152" s="114">
        <f t="shared" si="41"/>
        <v>91796.333333333328</v>
      </c>
      <c r="G152" s="118">
        <f t="shared" si="42"/>
        <v>2077.2621671592424</v>
      </c>
      <c r="H152" s="89">
        <f t="shared" si="34"/>
        <v>4.2282388217655882</v>
      </c>
      <c r="I152" s="89">
        <f t="shared" si="35"/>
        <v>3.9850956874503924</v>
      </c>
      <c r="J152" s="90">
        <f t="shared" si="36"/>
        <v>3.9301084751741775</v>
      </c>
      <c r="K152" s="89">
        <f t="shared" si="37"/>
        <v>4.0478143281300527</v>
      </c>
      <c r="L152" s="90">
        <f t="shared" si="38"/>
        <v>9.1598120079338805E-2</v>
      </c>
      <c r="M152" s="41">
        <f t="shared" si="43"/>
        <v>0.75413843898184607</v>
      </c>
      <c r="N152" s="41">
        <f t="shared" si="44"/>
        <v>0.69733855710032855</v>
      </c>
      <c r="O152" s="42">
        <f t="shared" si="45"/>
        <v>0.68449317213365235</v>
      </c>
      <c r="P152" s="41">
        <f t="shared" si="46"/>
        <v>0.71199005607194232</v>
      </c>
      <c r="Q152" s="42">
        <f t="shared" si="47"/>
        <v>2.1397940829087796E-2</v>
      </c>
      <c r="R152" s="109">
        <f>'enter cell titer glow data here'!BL23</f>
        <v>3016000</v>
      </c>
      <c r="S152" s="58">
        <f>'enter cell titer glow data here'!BM23</f>
        <v>3286000</v>
      </c>
      <c r="T152" s="59">
        <f>'enter cell titer glow data here'!BN23</f>
        <v>3523000</v>
      </c>
      <c r="U152" s="71">
        <f t="shared" si="48"/>
        <v>3275000</v>
      </c>
      <c r="V152" s="72">
        <f t="shared" si="49"/>
        <v>146461.59906268949</v>
      </c>
    </row>
    <row r="153" spans="1:22" x14ac:dyDescent="0.2">
      <c r="A153">
        <f>Setup!F56</f>
        <v>1000</v>
      </c>
      <c r="B153" t="str">
        <f>Setup!G56</f>
        <v>359 + 1 T</v>
      </c>
      <c r="C153" s="114">
        <f>'enter luc data here'!BL24</f>
        <v>78914</v>
      </c>
      <c r="D153" s="114">
        <f>'enter luc data here'!BM24</f>
        <v>78325</v>
      </c>
      <c r="E153" s="118">
        <f>'enter luc data here'!BN24</f>
        <v>84159</v>
      </c>
      <c r="F153" s="114">
        <f t="shared" si="41"/>
        <v>80466</v>
      </c>
      <c r="G153" s="118">
        <f t="shared" si="42"/>
        <v>1854.3118220335364</v>
      </c>
      <c r="H153" s="89">
        <f t="shared" si="34"/>
        <v>3.4797601199400301</v>
      </c>
      <c r="I153" s="89">
        <f t="shared" si="35"/>
        <v>3.453787811976365</v>
      </c>
      <c r="J153" s="90">
        <f t="shared" si="36"/>
        <v>3.7110415380545021</v>
      </c>
      <c r="K153" s="89">
        <f t="shared" si="37"/>
        <v>3.5481964899902994</v>
      </c>
      <c r="L153" s="90">
        <f t="shared" si="38"/>
        <v>8.1766991005976494E-2</v>
      </c>
      <c r="M153" s="41">
        <f t="shared" si="43"/>
        <v>0.57928874818444331</v>
      </c>
      <c r="N153" s="41">
        <f t="shared" si="44"/>
        <v>0.57322144125150654</v>
      </c>
      <c r="O153" s="42">
        <f t="shared" si="45"/>
        <v>0.63331765287587594</v>
      </c>
      <c r="P153" s="41">
        <f t="shared" si="46"/>
        <v>0.5952759474372753</v>
      </c>
      <c r="Q153" s="42">
        <f t="shared" si="47"/>
        <v>1.9101322535909748E-2</v>
      </c>
      <c r="R153" s="109">
        <f>'enter cell titer glow data here'!BL24</f>
        <v>2868000</v>
      </c>
      <c r="S153" s="58">
        <f>'enter cell titer glow data here'!BM24</f>
        <v>3103000</v>
      </c>
      <c r="T153" s="59">
        <f>'enter cell titer glow data here'!BN24</f>
        <v>3443000</v>
      </c>
      <c r="U153" s="71">
        <f t="shared" si="48"/>
        <v>3138000</v>
      </c>
      <c r="V153" s="72">
        <f t="shared" si="49"/>
        <v>166908.15837859255</v>
      </c>
    </row>
    <row r="154" spans="1:22" x14ac:dyDescent="0.2">
      <c r="A154">
        <f>Setup!F57</f>
        <v>3000</v>
      </c>
      <c r="B154" t="str">
        <f>Setup!G57</f>
        <v>359 + 1 T</v>
      </c>
      <c r="C154" s="114">
        <f>'enter luc data here'!BL25</f>
        <v>60361</v>
      </c>
      <c r="D154" s="114">
        <f>'enter luc data here'!BM25</f>
        <v>56129</v>
      </c>
      <c r="E154" s="118">
        <f>'enter luc data here'!BN25</f>
        <v>73580</v>
      </c>
      <c r="F154" s="114">
        <f t="shared" si="41"/>
        <v>63356.666666666664</v>
      </c>
      <c r="G154" s="118">
        <f t="shared" si="42"/>
        <v>5255.6275975799826</v>
      </c>
      <c r="H154" s="89">
        <f t="shared" si="34"/>
        <v>2.661654466884205</v>
      </c>
      <c r="I154" s="89">
        <f t="shared" si="35"/>
        <v>2.4750418908192962</v>
      </c>
      <c r="J154" s="90">
        <f t="shared" si="36"/>
        <v>3.2445541934914894</v>
      </c>
      <c r="K154" s="89">
        <f t="shared" si="37"/>
        <v>2.7937501837316638</v>
      </c>
      <c r="L154" s="90">
        <f t="shared" si="38"/>
        <v>0.2317500483984464</v>
      </c>
      <c r="M154" s="41">
        <f t="shared" si="43"/>
        <v>0.38817373031215552</v>
      </c>
      <c r="N154" s="41">
        <f t="shared" si="44"/>
        <v>0.34457976946293861</v>
      </c>
      <c r="O154" s="42">
        <f t="shared" si="45"/>
        <v>0.52434305178328</v>
      </c>
      <c r="P154" s="41">
        <f t="shared" si="46"/>
        <v>0.41903218385279145</v>
      </c>
      <c r="Q154" s="42">
        <f t="shared" si="47"/>
        <v>5.4138379897676295E-2</v>
      </c>
      <c r="R154" s="109">
        <f>'enter cell titer glow data here'!BL25</f>
        <v>3370000</v>
      </c>
      <c r="S154" s="58">
        <f>'enter cell titer glow data here'!BM25</f>
        <v>3264000</v>
      </c>
      <c r="T154" s="59">
        <f>'enter cell titer glow data here'!BN25</f>
        <v>3402000</v>
      </c>
      <c r="U154" s="71">
        <f t="shared" si="48"/>
        <v>3345333.3333333335</v>
      </c>
      <c r="V154" s="72">
        <f t="shared" si="49"/>
        <v>41702.651128089106</v>
      </c>
    </row>
    <row r="155" spans="1:22" s="10" customFormat="1" x14ac:dyDescent="0.2">
      <c r="A155" s="10">
        <f>Setup!F58</f>
        <v>10000</v>
      </c>
      <c r="B155" s="10" t="str">
        <f>Setup!G58</f>
        <v>359 + 1 T</v>
      </c>
      <c r="C155" s="115">
        <f>'enter luc data here'!BL26</f>
        <v>33060</v>
      </c>
      <c r="D155" s="115">
        <f>'enter luc data here'!BM26</f>
        <v>32096</v>
      </c>
      <c r="E155" s="119">
        <f>'enter luc data here'!BN26</f>
        <v>43007</v>
      </c>
      <c r="F155" s="115">
        <f t="shared" si="41"/>
        <v>36054.333333333336</v>
      </c>
      <c r="G155" s="119">
        <f t="shared" si="42"/>
        <v>3487.4539104879582</v>
      </c>
      <c r="H155" s="94">
        <f t="shared" si="34"/>
        <v>1.4578005115089514</v>
      </c>
      <c r="I155" s="95">
        <f t="shared" si="35"/>
        <v>1.4152923538230884</v>
      </c>
      <c r="J155" s="96">
        <f t="shared" si="36"/>
        <v>1.8964194373401535</v>
      </c>
      <c r="K155" s="95">
        <f t="shared" si="37"/>
        <v>1.5898374342240642</v>
      </c>
      <c r="L155" s="96">
        <f t="shared" si="38"/>
        <v>0.15378137007178647</v>
      </c>
      <c r="M155" s="43">
        <f t="shared" si="43"/>
        <v>0.10694529809465272</v>
      </c>
      <c r="N155" s="43">
        <f t="shared" si="44"/>
        <v>9.7015104744311256E-2</v>
      </c>
      <c r="O155" s="44">
        <f t="shared" si="45"/>
        <v>0.2094096479451161</v>
      </c>
      <c r="P155" s="43">
        <f t="shared" si="46"/>
        <v>0.1377900169280267</v>
      </c>
      <c r="Q155" s="44">
        <f t="shared" si="47"/>
        <v>3.5924368912396212E-2</v>
      </c>
      <c r="R155" s="110">
        <f>'enter cell titer glow data here'!BL26</f>
        <v>2999000</v>
      </c>
      <c r="S155" s="60">
        <f>'enter cell titer glow data here'!BM26</f>
        <v>3173000</v>
      </c>
      <c r="T155" s="61">
        <f>'enter cell titer glow data here'!BN26</f>
        <v>3109000</v>
      </c>
      <c r="U155" s="73">
        <f t="shared" si="48"/>
        <v>3093666.6666666665</v>
      </c>
      <c r="V155" s="74">
        <f t="shared" si="49"/>
        <v>50811.197366109947</v>
      </c>
    </row>
    <row r="156" spans="1:22" x14ac:dyDescent="0.2">
      <c r="A156">
        <f>Setup!H51</f>
        <v>3</v>
      </c>
      <c r="B156" t="str">
        <f>Setup!I51</f>
        <v>639 + 1 T</v>
      </c>
      <c r="C156" s="114">
        <f>'enter luc data here'!BO19</f>
        <v>109019</v>
      </c>
      <c r="D156" s="114">
        <f>'enter luc data here'!BP19</f>
        <v>99344</v>
      </c>
      <c r="E156" s="118">
        <f>'enter luc data here'!BQ19</f>
        <v>104888</v>
      </c>
      <c r="F156" s="114">
        <f t="shared" si="41"/>
        <v>104417</v>
      </c>
      <c r="G156" s="118">
        <f t="shared" si="42"/>
        <v>2802.84302093428</v>
      </c>
      <c r="H156" s="89">
        <f t="shared" si="34"/>
        <v>4.8072581356380635</v>
      </c>
      <c r="I156" s="89">
        <f t="shared" si="35"/>
        <v>4.3806332128053622</v>
      </c>
      <c r="J156" s="90">
        <f t="shared" si="36"/>
        <v>4.6250992150983334</v>
      </c>
      <c r="K156" s="89">
        <f t="shared" si="37"/>
        <v>4.6043301878472533</v>
      </c>
      <c r="L156" s="90">
        <f t="shared" si="38"/>
        <v>0.12359304263754652</v>
      </c>
      <c r="M156" s="41">
        <f t="shared" si="43"/>
        <v>0.88940126977368628</v>
      </c>
      <c r="N156" s="41">
        <f t="shared" si="44"/>
        <v>0.78973880020464715</v>
      </c>
      <c r="O156" s="42">
        <f t="shared" si="45"/>
        <v>0.84684771299955697</v>
      </c>
      <c r="P156" s="41">
        <f t="shared" si="46"/>
        <v>0.84199592765929676</v>
      </c>
      <c r="Q156" s="42">
        <f t="shared" si="47"/>
        <v>2.8872171295158278E-2</v>
      </c>
      <c r="R156" s="113">
        <f>'enter cell titer glow data here'!BO19</f>
        <v>3431000</v>
      </c>
      <c r="S156" s="62">
        <f>'enter cell titer glow data here'!BP19</f>
        <v>4395000</v>
      </c>
      <c r="T156" s="63">
        <f>'enter cell titer glow data here'!BQ19</f>
        <v>3660000</v>
      </c>
      <c r="U156" s="71">
        <f t="shared" si="48"/>
        <v>3828666.6666666665</v>
      </c>
      <c r="V156" s="72">
        <f t="shared" si="49"/>
        <v>290780.74978313816</v>
      </c>
    </row>
    <row r="157" spans="1:22" x14ac:dyDescent="0.2">
      <c r="A157">
        <f>Setup!H52</f>
        <v>10</v>
      </c>
      <c r="B157" t="str">
        <f>Setup!I52</f>
        <v>639 + 1 T</v>
      </c>
      <c r="C157" s="114">
        <f>'enter luc data here'!BO20</f>
        <v>89962</v>
      </c>
      <c r="D157" s="114">
        <f>'enter luc data here'!BP20</f>
        <v>94673</v>
      </c>
      <c r="E157" s="118">
        <f>'enter luc data here'!BQ20</f>
        <v>117467</v>
      </c>
      <c r="F157" s="114">
        <f t="shared" si="41"/>
        <v>100700.66666666667</v>
      </c>
      <c r="G157" s="118">
        <f t="shared" si="42"/>
        <v>8492.7582942436711</v>
      </c>
      <c r="H157" s="89">
        <f t="shared" si="34"/>
        <v>3.9669283005556046</v>
      </c>
      <c r="I157" s="89">
        <f t="shared" si="35"/>
        <v>4.1746626686656674</v>
      </c>
      <c r="J157" s="90">
        <f t="shared" si="36"/>
        <v>5.1797777581797337</v>
      </c>
      <c r="K157" s="89">
        <f t="shared" si="37"/>
        <v>4.4404562424670022</v>
      </c>
      <c r="L157" s="90">
        <f t="shared" si="38"/>
        <v>0.37449326634816299</v>
      </c>
      <c r="M157" s="41">
        <f t="shared" si="43"/>
        <v>0.69309453255640674</v>
      </c>
      <c r="N157" s="41">
        <f t="shared" si="44"/>
        <v>0.7416226869894551</v>
      </c>
      <c r="O157" s="42">
        <f t="shared" si="45"/>
        <v>0.97642437498497758</v>
      </c>
      <c r="P157" s="41">
        <f t="shared" si="46"/>
        <v>0.80371386484361318</v>
      </c>
      <c r="Q157" s="42">
        <f t="shared" si="47"/>
        <v>8.7484161763024912E-2</v>
      </c>
      <c r="R157" s="109">
        <f>'enter cell titer glow data here'!BO20</f>
        <v>3482000</v>
      </c>
      <c r="S157" s="58">
        <f>'enter cell titer glow data here'!BP20</f>
        <v>3381000</v>
      </c>
      <c r="T157" s="59">
        <f>'enter cell titer glow data here'!BQ20</f>
        <v>3409000</v>
      </c>
      <c r="U157" s="71">
        <f t="shared" si="48"/>
        <v>3424000</v>
      </c>
      <c r="V157" s="72">
        <f t="shared" si="49"/>
        <v>30105.370506494906</v>
      </c>
    </row>
    <row r="158" spans="1:22" x14ac:dyDescent="0.2">
      <c r="A158">
        <f>Setup!H53</f>
        <v>30</v>
      </c>
      <c r="B158" t="str">
        <f>Setup!I53</f>
        <v>639 + 1 T</v>
      </c>
      <c r="C158" s="114">
        <f>'enter luc data here'!BO21</f>
        <v>112516</v>
      </c>
      <c r="D158" s="114">
        <f>'enter luc data here'!BP21</f>
        <v>111236</v>
      </c>
      <c r="E158" s="118">
        <f>'enter luc data here'!BQ21</f>
        <v>110325</v>
      </c>
      <c r="F158" s="114">
        <f t="shared" si="41"/>
        <v>111359</v>
      </c>
      <c r="G158" s="118">
        <f t="shared" si="42"/>
        <v>635.47016714660435</v>
      </c>
      <c r="H158" s="89">
        <f t="shared" ref="H158:H195" si="50">C158/$I$1</f>
        <v>4.9614604462474645</v>
      </c>
      <c r="I158" s="89">
        <f t="shared" ref="I158:I195" si="51">D158/$I$1</f>
        <v>4.9050180791956963</v>
      </c>
      <c r="J158" s="90">
        <f t="shared" ref="J158:J195" si="52">E158/$I$1</f>
        <v>4.8648469882705703</v>
      </c>
      <c r="K158" s="89">
        <f t="shared" ref="K158:K187" si="53">AVERAGE(H158:J158)</f>
        <v>4.9104418379045773</v>
      </c>
      <c r="L158" s="90">
        <f t="shared" ref="L158:L187" si="54">STDEV(H158:J158)/SQRT(3)</f>
        <v>2.8021437831669747E-2</v>
      </c>
      <c r="M158" s="41">
        <f t="shared" si="43"/>
        <v>0.9254239732447902</v>
      </c>
      <c r="N158" s="41">
        <f t="shared" si="44"/>
        <v>0.91223865427338247</v>
      </c>
      <c r="O158" s="42">
        <f t="shared" si="45"/>
        <v>0.90285441553670076</v>
      </c>
      <c r="P158" s="41">
        <f t="shared" si="46"/>
        <v>0.91350568101829122</v>
      </c>
      <c r="Q158" s="42">
        <f t="shared" si="47"/>
        <v>6.5459975395639096E-3</v>
      </c>
      <c r="R158" s="109">
        <f>'enter cell titer glow data here'!BO21</f>
        <v>3230000</v>
      </c>
      <c r="S158" s="58">
        <f>'enter cell titer glow data here'!BP21</f>
        <v>3650000</v>
      </c>
      <c r="T158" s="59">
        <f>'enter cell titer glow data here'!BQ21</f>
        <v>3376000</v>
      </c>
      <c r="U158" s="71">
        <f t="shared" si="48"/>
        <v>3418666.6666666665</v>
      </c>
      <c r="V158" s="72">
        <f t="shared" si="49"/>
        <v>123106.0969696916</v>
      </c>
    </row>
    <row r="159" spans="1:22" x14ac:dyDescent="0.2">
      <c r="A159">
        <f>Setup!H54</f>
        <v>100</v>
      </c>
      <c r="B159" t="str">
        <f>Setup!I54</f>
        <v>639 + 1 T</v>
      </c>
      <c r="C159" s="114">
        <f>'enter luc data here'!BO22</f>
        <v>89485</v>
      </c>
      <c r="D159" s="114">
        <f>'enter luc data here'!BP22</f>
        <v>99709</v>
      </c>
      <c r="E159" s="118">
        <f>'enter luc data here'!BQ22</f>
        <v>101150</v>
      </c>
      <c r="F159" s="114">
        <f t="shared" si="41"/>
        <v>96781.333333333328</v>
      </c>
      <c r="G159" s="118">
        <f t="shared" si="42"/>
        <v>3671.8061102284678</v>
      </c>
      <c r="H159" s="89">
        <f t="shared" si="50"/>
        <v>3.945894699708969</v>
      </c>
      <c r="I159" s="89">
        <f t="shared" si="51"/>
        <v>4.3967281065349679</v>
      </c>
      <c r="J159" s="90">
        <f t="shared" si="52"/>
        <v>4.4602698650674659</v>
      </c>
      <c r="K159" s="89">
        <f t="shared" si="53"/>
        <v>4.2676308904371352</v>
      </c>
      <c r="L159" s="90">
        <f t="shared" si="54"/>
        <v>0.16191049079409417</v>
      </c>
      <c r="M159" s="41">
        <f t="shared" si="43"/>
        <v>0.68818094103346805</v>
      </c>
      <c r="N159" s="41">
        <f t="shared" si="44"/>
        <v>0.79349867631758764</v>
      </c>
      <c r="O159" s="42">
        <f t="shared" si="45"/>
        <v>0.80834246119086772</v>
      </c>
      <c r="P159" s="41">
        <f t="shared" si="46"/>
        <v>0.76334069284730788</v>
      </c>
      <c r="Q159" s="42">
        <f t="shared" si="47"/>
        <v>3.7823386534786237E-2</v>
      </c>
      <c r="R159" s="109">
        <f>'enter cell titer glow data here'!BO22</f>
        <v>3212000</v>
      </c>
      <c r="S159" s="58">
        <f>'enter cell titer glow data here'!BP22</f>
        <v>3394000</v>
      </c>
      <c r="T159" s="59">
        <f>'enter cell titer glow data here'!BQ22</f>
        <v>3105000</v>
      </c>
      <c r="U159" s="71">
        <f t="shared" si="48"/>
        <v>3237000</v>
      </c>
      <c r="V159" s="72">
        <f t="shared" si="49"/>
        <v>84358.362557207889</v>
      </c>
    </row>
    <row r="160" spans="1:22" x14ac:dyDescent="0.2">
      <c r="A160">
        <f>Setup!H55</f>
        <v>300</v>
      </c>
      <c r="B160" t="str">
        <f>Setup!I55</f>
        <v>639 + 1 T</v>
      </c>
      <c r="C160" s="114">
        <f>'enter luc data here'!BO23</f>
        <v>101289</v>
      </c>
      <c r="D160" s="114">
        <f>'enter luc data here'!BP23</f>
        <v>103200</v>
      </c>
      <c r="E160" s="118">
        <f>'enter luc data here'!BQ23</f>
        <v>114878</v>
      </c>
      <c r="F160" s="114">
        <f t="shared" si="41"/>
        <v>106455.66666666667</v>
      </c>
      <c r="G160" s="118">
        <f t="shared" si="42"/>
        <v>4247.146270667452</v>
      </c>
      <c r="H160" s="89">
        <f t="shared" si="50"/>
        <v>4.4663991533644944</v>
      </c>
      <c r="I160" s="89">
        <f t="shared" si="51"/>
        <v>4.5506658435488134</v>
      </c>
      <c r="J160" s="90">
        <f t="shared" si="52"/>
        <v>5.0656142516976805</v>
      </c>
      <c r="K160" s="89">
        <f t="shared" si="53"/>
        <v>4.6942264162036631</v>
      </c>
      <c r="L160" s="90">
        <f t="shared" si="54"/>
        <v>0.18728045994653197</v>
      </c>
      <c r="M160" s="41">
        <f t="shared" si="43"/>
        <v>0.80977430442291909</v>
      </c>
      <c r="N160" s="41">
        <f t="shared" si="44"/>
        <v>0.82945957360601297</v>
      </c>
      <c r="O160" s="42">
        <f t="shared" si="45"/>
        <v>0.94975500715921612</v>
      </c>
      <c r="P160" s="41">
        <f t="shared" si="46"/>
        <v>0.86299629506271602</v>
      </c>
      <c r="Q160" s="42">
        <f t="shared" si="47"/>
        <v>4.3749983044511977E-2</v>
      </c>
      <c r="R160" s="109">
        <f>'enter cell titer glow data here'!BO23</f>
        <v>3358000</v>
      </c>
      <c r="S160" s="58">
        <f>'enter cell titer glow data here'!BP23</f>
        <v>3107000</v>
      </c>
      <c r="T160" s="59">
        <f>'enter cell titer glow data here'!BQ23</f>
        <v>3374000</v>
      </c>
      <c r="U160" s="71">
        <f t="shared" si="48"/>
        <v>3279666.6666666665</v>
      </c>
      <c r="V160" s="72">
        <f t="shared" si="49"/>
        <v>86456.797175108106</v>
      </c>
    </row>
    <row r="161" spans="1:22" x14ac:dyDescent="0.2">
      <c r="A161">
        <f>Setup!H56</f>
        <v>1000</v>
      </c>
      <c r="B161" t="str">
        <f>Setup!I56</f>
        <v>639 + 1 T</v>
      </c>
      <c r="C161" s="114">
        <f>'enter luc data here'!BO24</f>
        <v>111541</v>
      </c>
      <c r="D161" s="114">
        <f>'enter luc data here'!BP24</f>
        <v>108929</v>
      </c>
      <c r="E161" s="118">
        <f>'enter luc data here'!BQ24</f>
        <v>114426</v>
      </c>
      <c r="F161" s="114">
        <f t="shared" si="41"/>
        <v>111632</v>
      </c>
      <c r="G161" s="118">
        <f t="shared" si="42"/>
        <v>1587.4993963253446</v>
      </c>
      <c r="H161" s="89">
        <f t="shared" si="50"/>
        <v>4.9184672369697502</v>
      </c>
      <c r="I161" s="89">
        <f t="shared" si="51"/>
        <v>4.8032895317047357</v>
      </c>
      <c r="J161" s="90">
        <f t="shared" si="52"/>
        <v>5.0456830408325253</v>
      </c>
      <c r="K161" s="89">
        <f t="shared" si="53"/>
        <v>4.9224799365023371</v>
      </c>
      <c r="L161" s="90">
        <f t="shared" si="54"/>
        <v>7.0001737204574838E-2</v>
      </c>
      <c r="M161" s="41">
        <f t="shared" si="43"/>
        <v>0.91538046855953814</v>
      </c>
      <c r="N161" s="41">
        <f t="shared" si="44"/>
        <v>0.88847417703350917</v>
      </c>
      <c r="O161" s="42">
        <f t="shared" si="45"/>
        <v>0.94509894139743778</v>
      </c>
      <c r="P161" s="41">
        <f t="shared" si="46"/>
        <v>0.91631786233016166</v>
      </c>
      <c r="Q161" s="42">
        <f t="shared" si="47"/>
        <v>1.6352879615208576E-2</v>
      </c>
      <c r="R161" s="109">
        <f>'enter cell titer glow data here'!BO24</f>
        <v>3095000</v>
      </c>
      <c r="S161" s="58">
        <f>'enter cell titer glow data here'!BP24</f>
        <v>3379000</v>
      </c>
      <c r="T161" s="59">
        <f>'enter cell titer glow data here'!BQ24</f>
        <v>3169000</v>
      </c>
      <c r="U161" s="71">
        <f t="shared" si="48"/>
        <v>3214333.3333333335</v>
      </c>
      <c r="V161" s="72">
        <f t="shared" si="49"/>
        <v>85059.456329740977</v>
      </c>
    </row>
    <row r="162" spans="1:22" x14ac:dyDescent="0.2">
      <c r="A162">
        <f>Setup!H57</f>
        <v>3000</v>
      </c>
      <c r="B162" t="str">
        <f>Setup!I57</f>
        <v>639 + 1 T</v>
      </c>
      <c r="C162" s="114">
        <f>'enter luc data here'!BO25</f>
        <v>129230</v>
      </c>
      <c r="D162" s="114">
        <f>'enter luc data here'!BP25</f>
        <v>127502</v>
      </c>
      <c r="E162" s="118">
        <f>'enter luc data here'!BQ25</f>
        <v>151901</v>
      </c>
      <c r="F162" s="114">
        <f t="shared" si="41"/>
        <v>136211</v>
      </c>
      <c r="G162" s="118">
        <f t="shared" si="42"/>
        <v>7860.8432753744692</v>
      </c>
      <c r="H162" s="89">
        <f t="shared" si="50"/>
        <v>5.6984742922656322</v>
      </c>
      <c r="I162" s="89">
        <f t="shared" si="51"/>
        <v>5.6222770967457452</v>
      </c>
      <c r="J162" s="90">
        <f t="shared" si="52"/>
        <v>6.6981656230708175</v>
      </c>
      <c r="K162" s="89">
        <f t="shared" si="53"/>
        <v>6.006305670694065</v>
      </c>
      <c r="L162" s="90">
        <f t="shared" si="54"/>
        <v>0.34662859491024189</v>
      </c>
      <c r="M162" s="41">
        <f t="shared" si="43"/>
        <v>1.0975953961261258</v>
      </c>
      <c r="N162" s="41">
        <f t="shared" si="44"/>
        <v>1.0797952155147252</v>
      </c>
      <c r="O162" s="42">
        <f t="shared" si="45"/>
        <v>1.3311300573767395</v>
      </c>
      <c r="P162" s="41">
        <f t="shared" si="46"/>
        <v>1.1695068896725302</v>
      </c>
      <c r="Q162" s="42">
        <f t="shared" si="47"/>
        <v>8.0974785914107963E-2</v>
      </c>
      <c r="R162" s="109">
        <f>'enter cell titer glow data here'!BO25</f>
        <v>4064000</v>
      </c>
      <c r="S162" s="58">
        <f>'enter cell titer glow data here'!BP25</f>
        <v>3561000</v>
      </c>
      <c r="T162" s="59">
        <f>'enter cell titer glow data here'!BQ25</f>
        <v>3400000</v>
      </c>
      <c r="U162" s="71">
        <f t="shared" si="48"/>
        <v>3675000</v>
      </c>
      <c r="V162" s="72">
        <f t="shared" si="49"/>
        <v>199975.83187308745</v>
      </c>
    </row>
    <row r="163" spans="1:22" s="76" customFormat="1" ht="16" thickBot="1" x14ac:dyDescent="0.25">
      <c r="A163" s="76">
        <f>Setup!H58</f>
        <v>10000</v>
      </c>
      <c r="B163" s="76" t="str">
        <f>Setup!I58</f>
        <v>639 + 1 T</v>
      </c>
      <c r="C163" s="116">
        <f>'enter luc data here'!BO26</f>
        <v>110907</v>
      </c>
      <c r="D163" s="116">
        <f>'enter luc data here'!BP26</f>
        <v>118916</v>
      </c>
      <c r="E163" s="120">
        <f>'enter luc data here'!BQ26</f>
        <v>128780</v>
      </c>
      <c r="F163" s="116">
        <f t="shared" si="41"/>
        <v>119534.33333333333</v>
      </c>
      <c r="G163" s="120">
        <f t="shared" si="42"/>
        <v>5168.7453130436897</v>
      </c>
      <c r="H163" s="91">
        <f t="shared" si="50"/>
        <v>4.8905106270394212</v>
      </c>
      <c r="I163" s="92">
        <f t="shared" si="51"/>
        <v>5.2436722815063055</v>
      </c>
      <c r="J163" s="93">
        <f t="shared" si="52"/>
        <v>5.6786312725989943</v>
      </c>
      <c r="K163" s="92">
        <f t="shared" si="53"/>
        <v>5.2709380603815736</v>
      </c>
      <c r="L163" s="93">
        <f t="shared" si="54"/>
        <v>0.22791892199681144</v>
      </c>
      <c r="M163" s="77">
        <f t="shared" si="43"/>
        <v>0.90884961525651276</v>
      </c>
      <c r="N163" s="77">
        <f t="shared" si="44"/>
        <v>0.99135056810182909</v>
      </c>
      <c r="O163" s="78">
        <f t="shared" si="45"/>
        <v>1.0929599324252401</v>
      </c>
      <c r="P163" s="77">
        <f t="shared" si="46"/>
        <v>0.99772003859452729</v>
      </c>
      <c r="Q163" s="78">
        <f t="shared" si="47"/>
        <v>5.3243402839414034E-2</v>
      </c>
      <c r="R163" s="111">
        <f>'enter cell titer glow data here'!BO26</f>
        <v>3088000</v>
      </c>
      <c r="S163" s="79">
        <f>'enter cell titer glow data here'!BP26</f>
        <v>3066000</v>
      </c>
      <c r="T163" s="80">
        <f>'enter cell titer glow data here'!BQ26</f>
        <v>2784000</v>
      </c>
      <c r="U163" s="81">
        <f t="shared" si="48"/>
        <v>2979333.3333333335</v>
      </c>
      <c r="V163" s="82">
        <f t="shared" si="49"/>
        <v>97872.933495993231</v>
      </c>
    </row>
    <row r="164" spans="1:22" x14ac:dyDescent="0.2">
      <c r="A164">
        <f>Setup!B61</f>
        <v>3</v>
      </c>
      <c r="B164" t="str">
        <f>Setup!C61</f>
        <v>556 + 1 T</v>
      </c>
      <c r="C164" s="114">
        <f>'enter luc data here'!BT19</f>
        <v>102664</v>
      </c>
      <c r="D164" s="114">
        <f>'enter luc data here'!BU19</f>
        <v>98680</v>
      </c>
      <c r="E164" s="118">
        <f>'enter luc data here'!BV19</f>
        <v>96543</v>
      </c>
      <c r="F164" s="114">
        <f t="shared" si="41"/>
        <v>99295.666666666672</v>
      </c>
      <c r="G164" s="118">
        <f t="shared" si="42"/>
        <v>1793.5945596606955</v>
      </c>
      <c r="H164" s="89">
        <f t="shared" si="50"/>
        <v>4.5270306023458859</v>
      </c>
      <c r="I164" s="89">
        <f t="shared" si="51"/>
        <v>4.3513537348972573</v>
      </c>
      <c r="J164" s="90">
        <f t="shared" si="52"/>
        <v>4.2571214392803602</v>
      </c>
      <c r="K164" s="89">
        <f t="shared" si="53"/>
        <v>4.3785019255078348</v>
      </c>
      <c r="L164" s="90">
        <f t="shared" si="54"/>
        <v>7.9089626936268337E-2</v>
      </c>
      <c r="M164" s="41">
        <f t="shared" si="43"/>
        <v>0.82393822128673599</v>
      </c>
      <c r="N164" s="41">
        <f t="shared" si="44"/>
        <v>0.78289891598822936</v>
      </c>
      <c r="O164" s="42">
        <f t="shared" si="45"/>
        <v>0.76088561392424614</v>
      </c>
      <c r="P164" s="41">
        <f t="shared" si="46"/>
        <v>0.78924091706640376</v>
      </c>
      <c r="Q164" s="42">
        <f t="shared" si="47"/>
        <v>1.8475872167584336E-2</v>
      </c>
      <c r="R164" s="112">
        <f>'enter cell titer glow data here'!BT19</f>
        <v>3938000</v>
      </c>
      <c r="S164" s="66">
        <f>'enter cell titer glow data here'!BU19</f>
        <v>3937000</v>
      </c>
      <c r="T164" s="59">
        <f>'enter cell titer glow data here'!BV19</f>
        <v>3954000</v>
      </c>
      <c r="U164" s="71">
        <f t="shared" si="48"/>
        <v>3943000</v>
      </c>
      <c r="V164" s="72">
        <f t="shared" si="49"/>
        <v>5507.5705472861018</v>
      </c>
    </row>
    <row r="165" spans="1:22" x14ac:dyDescent="0.2">
      <c r="A165">
        <f>Setup!B62</f>
        <v>10</v>
      </c>
      <c r="B165" t="str">
        <f>Setup!C62</f>
        <v>556 + 1 T</v>
      </c>
      <c r="C165" s="114">
        <f>'enter luc data here'!BT20</f>
        <v>90701</v>
      </c>
      <c r="D165" s="114">
        <f>'enter luc data here'!BU20</f>
        <v>83355</v>
      </c>
      <c r="E165" s="118">
        <f>'enter luc data here'!BV20</f>
        <v>87378</v>
      </c>
      <c r="F165" s="114">
        <f t="shared" si="41"/>
        <v>87144.666666666672</v>
      </c>
      <c r="G165" s="118">
        <f t="shared" si="42"/>
        <v>2123.8143620487281</v>
      </c>
      <c r="H165" s="89">
        <f t="shared" si="50"/>
        <v>3.9995149484081489</v>
      </c>
      <c r="I165" s="89">
        <f t="shared" si="51"/>
        <v>3.6755886762501104</v>
      </c>
      <c r="J165" s="90">
        <f t="shared" si="52"/>
        <v>3.8529852720698474</v>
      </c>
      <c r="K165" s="89">
        <f t="shared" si="53"/>
        <v>3.8426962989093689</v>
      </c>
      <c r="L165" s="90">
        <f t="shared" si="54"/>
        <v>9.3650867009821268E-2</v>
      </c>
      <c r="M165" s="41">
        <f t="shared" si="43"/>
        <v>0.70070699405630543</v>
      </c>
      <c r="N165" s="41">
        <f t="shared" si="44"/>
        <v>0.62503562439696048</v>
      </c>
      <c r="O165" s="42">
        <f t="shared" si="45"/>
        <v>0.66647666988287724</v>
      </c>
      <c r="P165" s="41">
        <f t="shared" si="46"/>
        <v>0.66407309611204768</v>
      </c>
      <c r="Q165" s="42">
        <f t="shared" si="47"/>
        <v>2.1877476405991716E-2</v>
      </c>
      <c r="R165" s="109">
        <f>'enter cell titer glow data here'!BT20</f>
        <v>3768000</v>
      </c>
      <c r="S165" s="58">
        <f>'enter cell titer glow data here'!BU20</f>
        <v>4153000</v>
      </c>
      <c r="T165" s="59">
        <f>'enter cell titer glow data here'!BV20</f>
        <v>3990000</v>
      </c>
      <c r="U165" s="71">
        <f t="shared" si="48"/>
        <v>3970333.3333333335</v>
      </c>
      <c r="V165" s="72">
        <f t="shared" si="49"/>
        <v>111574.09097894447</v>
      </c>
    </row>
    <row r="166" spans="1:22" x14ac:dyDescent="0.2">
      <c r="A166">
        <f>Setup!B63</f>
        <v>30</v>
      </c>
      <c r="B166" t="str">
        <f>Setup!C63</f>
        <v>556 + 1 T</v>
      </c>
      <c r="C166" s="114">
        <f>'enter luc data here'!BT21</f>
        <v>89326</v>
      </c>
      <c r="D166" s="114">
        <f>'enter luc data here'!BU21</f>
        <v>84820</v>
      </c>
      <c r="E166" s="118">
        <f>'enter luc data here'!BV21</f>
        <v>62773</v>
      </c>
      <c r="F166" s="114">
        <f t="shared" si="41"/>
        <v>78973</v>
      </c>
      <c r="G166" s="118">
        <f t="shared" si="42"/>
        <v>8203.7797995801902</v>
      </c>
      <c r="H166" s="89">
        <f t="shared" si="50"/>
        <v>3.9388834994267574</v>
      </c>
      <c r="I166" s="89">
        <f t="shared" si="51"/>
        <v>3.7401887291648293</v>
      </c>
      <c r="J166" s="90">
        <f t="shared" si="52"/>
        <v>2.7680130522973809</v>
      </c>
      <c r="K166" s="89">
        <f t="shared" si="53"/>
        <v>3.4823617602963224</v>
      </c>
      <c r="L166" s="90">
        <f t="shared" si="54"/>
        <v>0.36175058645295943</v>
      </c>
      <c r="M166" s="41">
        <f t="shared" si="43"/>
        <v>0.68654307719248842</v>
      </c>
      <c r="N166" s="41">
        <f t="shared" si="44"/>
        <v>0.64012663400095449</v>
      </c>
      <c r="O166" s="42">
        <f t="shared" si="45"/>
        <v>0.41301981574890206</v>
      </c>
      <c r="P166" s="41">
        <f t="shared" si="46"/>
        <v>0.5798965089807816</v>
      </c>
      <c r="Q166" s="42">
        <f t="shared" si="47"/>
        <v>8.4507385491137996E-2</v>
      </c>
      <c r="R166" s="109">
        <f>'enter cell titer glow data here'!BT21</f>
        <v>3809000</v>
      </c>
      <c r="S166" s="58">
        <f>'enter cell titer glow data here'!BU21</f>
        <v>4000000</v>
      </c>
      <c r="T166" s="59">
        <f>'enter cell titer glow data here'!BV21</f>
        <v>3999000</v>
      </c>
      <c r="U166" s="71">
        <f t="shared" si="48"/>
        <v>3936000</v>
      </c>
      <c r="V166" s="72">
        <f t="shared" si="49"/>
        <v>63500.656164588836</v>
      </c>
    </row>
    <row r="167" spans="1:22" x14ac:dyDescent="0.2">
      <c r="A167">
        <f>Setup!B64</f>
        <v>100</v>
      </c>
      <c r="B167" t="str">
        <f>Setup!C64</f>
        <v>556 + 1 T</v>
      </c>
      <c r="C167" s="114">
        <f>'enter luc data here'!BT22</f>
        <v>93318</v>
      </c>
      <c r="D167" s="114">
        <f>'enter luc data here'!BU22</f>
        <v>86860</v>
      </c>
      <c r="E167" s="118">
        <f>'enter luc data here'!BV22</f>
        <v>74437</v>
      </c>
      <c r="F167" s="114">
        <f t="shared" si="41"/>
        <v>84871.666666666672</v>
      </c>
      <c r="G167" s="118">
        <f t="shared" si="42"/>
        <v>5540.4013793627309</v>
      </c>
      <c r="H167" s="89">
        <f t="shared" si="50"/>
        <v>4.1149131316694598</v>
      </c>
      <c r="I167" s="89">
        <f t="shared" si="51"/>
        <v>3.8301437516535848</v>
      </c>
      <c r="J167" s="90">
        <f t="shared" si="52"/>
        <v>3.2823441220566187</v>
      </c>
      <c r="K167" s="89">
        <f t="shared" si="53"/>
        <v>3.7424670017932211</v>
      </c>
      <c r="L167" s="90">
        <f t="shared" si="54"/>
        <v>0.24430731895946439</v>
      </c>
      <c r="M167" s="41">
        <f t="shared" si="43"/>
        <v>0.72766479073456647</v>
      </c>
      <c r="N167" s="41">
        <f t="shared" si="44"/>
        <v>0.66114073611163571</v>
      </c>
      <c r="O167" s="42">
        <f t="shared" si="45"/>
        <v>0.53317103487585538</v>
      </c>
      <c r="P167" s="41">
        <f t="shared" si="46"/>
        <v>0.64065885390735255</v>
      </c>
      <c r="Q167" s="42">
        <f t="shared" si="47"/>
        <v>5.7071843294160055E-2</v>
      </c>
      <c r="R167" s="109">
        <f>'enter cell titer glow data here'!BT22</f>
        <v>3715000</v>
      </c>
      <c r="S167" s="58">
        <f>'enter cell titer glow data here'!BU22</f>
        <v>3693000</v>
      </c>
      <c r="T167" s="59">
        <f>'enter cell titer glow data here'!BV22</f>
        <v>3916000</v>
      </c>
      <c r="U167" s="71">
        <f t="shared" si="48"/>
        <v>3774666.6666666665</v>
      </c>
      <c r="V167" s="72">
        <f t="shared" si="49"/>
        <v>70951.470112402269</v>
      </c>
    </row>
    <row r="168" spans="1:22" x14ac:dyDescent="0.2">
      <c r="A168">
        <f>Setup!B65</f>
        <v>300</v>
      </c>
      <c r="B168" t="str">
        <f>Setup!C65</f>
        <v>556 + 1 T</v>
      </c>
      <c r="C168" s="114">
        <f>'enter luc data here'!BT23</f>
        <v>94643</v>
      </c>
      <c r="D168" s="114">
        <f>'enter luc data here'!BU23</f>
        <v>88923</v>
      </c>
      <c r="E168" s="118">
        <f>'enter luc data here'!BV23</f>
        <v>76293</v>
      </c>
      <c r="F168" s="114">
        <f t="shared" si="41"/>
        <v>86619.666666666672</v>
      </c>
      <c r="G168" s="118">
        <f t="shared" si="42"/>
        <v>5420.9357535802292</v>
      </c>
      <c r="H168" s="89">
        <f t="shared" si="50"/>
        <v>4.1733398006878915</v>
      </c>
      <c r="I168" s="89">
        <f t="shared" si="51"/>
        <v>3.921112972925302</v>
      </c>
      <c r="J168" s="90">
        <f t="shared" si="52"/>
        <v>3.3641855542816828</v>
      </c>
      <c r="K168" s="89">
        <f t="shared" si="53"/>
        <v>3.8195461092982921</v>
      </c>
      <c r="L168" s="90">
        <f t="shared" si="54"/>
        <v>0.23903941059971026</v>
      </c>
      <c r="M168" s="41">
        <f t="shared" si="43"/>
        <v>0.74131365607606281</v>
      </c>
      <c r="N168" s="41">
        <f t="shared" si="44"/>
        <v>0.68239176192258433</v>
      </c>
      <c r="O168" s="42">
        <f t="shared" si="45"/>
        <v>0.55228974738439662</v>
      </c>
      <c r="P168" s="41">
        <f t="shared" si="46"/>
        <v>0.65866505512768125</v>
      </c>
      <c r="Q168" s="42">
        <f t="shared" si="47"/>
        <v>5.5841224245674823E-2</v>
      </c>
      <c r="R168" s="109">
        <f>'enter cell titer glow data here'!BT23</f>
        <v>3747000</v>
      </c>
      <c r="S168" s="58">
        <f>'enter cell titer glow data here'!BU23</f>
        <v>3735000</v>
      </c>
      <c r="T168" s="59">
        <f>'enter cell titer glow data here'!BV23</f>
        <v>3800000</v>
      </c>
      <c r="U168" s="71">
        <f t="shared" si="48"/>
        <v>3760666.6666666665</v>
      </c>
      <c r="V168" s="72">
        <f t="shared" si="49"/>
        <v>19969.421067666881</v>
      </c>
    </row>
    <row r="169" spans="1:22" x14ac:dyDescent="0.2">
      <c r="A169">
        <f>Setup!B66</f>
        <v>1000</v>
      </c>
      <c r="B169" t="str">
        <f>Setup!C66</f>
        <v>556 + 1 T</v>
      </c>
      <c r="C169" s="114">
        <f>'enter luc data here'!BT24</f>
        <v>90653</v>
      </c>
      <c r="D169" s="114">
        <f>'enter luc data here'!BU24</f>
        <v>78114</v>
      </c>
      <c r="E169" s="118">
        <f>'enter luc data here'!BV24</f>
        <v>81397</v>
      </c>
      <c r="F169" s="114">
        <f t="shared" si="41"/>
        <v>83388</v>
      </c>
      <c r="G169" s="118">
        <f t="shared" si="42"/>
        <v>3754.0951417529809</v>
      </c>
      <c r="H169" s="89">
        <f t="shared" si="50"/>
        <v>3.9973983596437077</v>
      </c>
      <c r="I169" s="89">
        <f t="shared" si="51"/>
        <v>3.4444836405326749</v>
      </c>
      <c r="J169" s="90">
        <f t="shared" si="52"/>
        <v>3.5892494929006085</v>
      </c>
      <c r="K169" s="89">
        <f t="shared" si="53"/>
        <v>3.6770438310256637</v>
      </c>
      <c r="L169" s="90">
        <f t="shared" si="54"/>
        <v>0.16553907495162634</v>
      </c>
      <c r="M169" s="41">
        <f t="shared" si="43"/>
        <v>0.70021254459487758</v>
      </c>
      <c r="N169" s="41">
        <f t="shared" si="44"/>
        <v>0.57104792382731351</v>
      </c>
      <c r="O169" s="42">
        <f t="shared" si="45"/>
        <v>0.60486620678288516</v>
      </c>
      <c r="P169" s="41">
        <f t="shared" si="46"/>
        <v>0.62537555840169212</v>
      </c>
      <c r="Q169" s="42">
        <f t="shared" si="47"/>
        <v>3.8671048353926027E-2</v>
      </c>
      <c r="R169" s="109">
        <f>'enter cell titer glow data here'!BT24</f>
        <v>3807000</v>
      </c>
      <c r="S169" s="58">
        <f>'enter cell titer glow data here'!BU24</f>
        <v>3687000</v>
      </c>
      <c r="T169" s="59">
        <f>'enter cell titer glow data here'!BV24</f>
        <v>3773000</v>
      </c>
      <c r="U169" s="71">
        <f t="shared" si="48"/>
        <v>3755666.6666666665</v>
      </c>
      <c r="V169" s="72">
        <f t="shared" si="49"/>
        <v>35708.697975578878</v>
      </c>
    </row>
    <row r="170" spans="1:22" x14ac:dyDescent="0.2">
      <c r="A170">
        <f>Setup!B67</f>
        <v>3000</v>
      </c>
      <c r="B170" t="str">
        <f>Setup!C67</f>
        <v>556 + 1 T</v>
      </c>
      <c r="C170" s="114">
        <f>'enter luc data here'!BT25</f>
        <v>85977</v>
      </c>
      <c r="D170" s="114">
        <f>'enter luc data here'!BU25</f>
        <v>77416</v>
      </c>
      <c r="E170" s="118">
        <f>'enter luc data here'!BV25</f>
        <v>86698</v>
      </c>
      <c r="F170" s="114">
        <f t="shared" si="41"/>
        <v>83363.666666666672</v>
      </c>
      <c r="G170" s="118">
        <f t="shared" si="42"/>
        <v>2981.1079782151096</v>
      </c>
      <c r="H170" s="89">
        <f t="shared" si="50"/>
        <v>3.7912073375077169</v>
      </c>
      <c r="I170" s="89">
        <f t="shared" si="51"/>
        <v>3.4137049122497576</v>
      </c>
      <c r="J170" s="90">
        <f t="shared" si="52"/>
        <v>3.8230002645735954</v>
      </c>
      <c r="K170" s="89">
        <f t="shared" si="53"/>
        <v>3.6759708381103571</v>
      </c>
      <c r="L170" s="90">
        <f t="shared" si="54"/>
        <v>0.13145374275575927</v>
      </c>
      <c r="M170" s="41">
        <f t="shared" si="43"/>
        <v>0.65204492622745358</v>
      </c>
      <c r="N170" s="41">
        <f t="shared" si="44"/>
        <v>0.56385780457571766</v>
      </c>
      <c r="O170" s="42">
        <f t="shared" si="45"/>
        <v>0.65947196917931683</v>
      </c>
      <c r="P170" s="41">
        <f t="shared" si="46"/>
        <v>0.62512489999416265</v>
      </c>
      <c r="Q170" s="42">
        <f t="shared" si="47"/>
        <v>3.0708484047636535E-2</v>
      </c>
      <c r="R170" s="109">
        <f>'enter cell titer glow data here'!BT25</f>
        <v>4309000</v>
      </c>
      <c r="S170" s="58">
        <f>'enter cell titer glow data here'!BU25</f>
        <v>3849000</v>
      </c>
      <c r="T170" s="59">
        <f>'enter cell titer glow data here'!BV25</f>
        <v>3718000</v>
      </c>
      <c r="U170" s="71">
        <f t="shared" si="48"/>
        <v>3958666.6666666665</v>
      </c>
      <c r="V170" s="72">
        <f t="shared" si="49"/>
        <v>179202.24452959411</v>
      </c>
    </row>
    <row r="171" spans="1:22" s="10" customFormat="1" x14ac:dyDescent="0.2">
      <c r="A171" s="10">
        <f>Setup!B68</f>
        <v>10000</v>
      </c>
      <c r="B171" s="10" t="str">
        <f>Setup!C68</f>
        <v>556 + 1 T</v>
      </c>
      <c r="C171" s="115">
        <f>'enter luc data here'!BT26</f>
        <v>116044</v>
      </c>
      <c r="D171" s="115">
        <f>'enter luc data here'!BU26</f>
        <v>114681</v>
      </c>
      <c r="E171" s="119">
        <f>'enter luc data here'!BV26</f>
        <v>107653</v>
      </c>
      <c r="F171" s="115">
        <f t="shared" si="41"/>
        <v>112792.66666666667</v>
      </c>
      <c r="G171" s="119">
        <f t="shared" si="42"/>
        <v>2599.7802684927906</v>
      </c>
      <c r="H171" s="94">
        <f t="shared" si="50"/>
        <v>5.1170297204339006</v>
      </c>
      <c r="I171" s="95">
        <f t="shared" si="51"/>
        <v>5.0569274186436193</v>
      </c>
      <c r="J171" s="96">
        <f t="shared" si="52"/>
        <v>4.7470235470500048</v>
      </c>
      <c r="K171" s="95">
        <f t="shared" si="53"/>
        <v>4.9736602287091749</v>
      </c>
      <c r="L171" s="96">
        <f t="shared" si="54"/>
        <v>0.11463886888141751</v>
      </c>
      <c r="M171" s="43">
        <f t="shared" si="43"/>
        <v>0.96176600865973283</v>
      </c>
      <c r="N171" s="43">
        <f t="shared" si="44"/>
        <v>0.94772570416127289</v>
      </c>
      <c r="O171" s="44">
        <f t="shared" si="45"/>
        <v>0.87533006218388709</v>
      </c>
      <c r="P171" s="43">
        <f t="shared" si="46"/>
        <v>0.92827392500163108</v>
      </c>
      <c r="Q171" s="44">
        <f t="shared" si="47"/>
        <v>2.6780415699726223E-2</v>
      </c>
      <c r="R171" s="110">
        <f>'enter cell titer glow data here'!BT26</f>
        <v>3517000</v>
      </c>
      <c r="S171" s="60">
        <f>'enter cell titer glow data here'!BU26</f>
        <v>5654000</v>
      </c>
      <c r="T171" s="61">
        <f>'enter cell titer glow data here'!BV26</f>
        <v>4057000</v>
      </c>
      <c r="U171" s="73">
        <f t="shared" si="48"/>
        <v>4409333.333333333</v>
      </c>
      <c r="V171" s="74">
        <f t="shared" si="49"/>
        <v>641559.64475470048</v>
      </c>
    </row>
    <row r="172" spans="1:22" x14ac:dyDescent="0.2">
      <c r="A172">
        <f>Setup!D61</f>
        <v>3</v>
      </c>
      <c r="B172" t="str">
        <f>Setup!E61</f>
        <v>111 + 1 T</v>
      </c>
      <c r="C172" s="114">
        <f>'enter luc data here'!BW19</f>
        <v>99730</v>
      </c>
      <c r="D172" s="114">
        <f>'enter luc data here'!BX19</f>
        <v>105956</v>
      </c>
      <c r="E172" s="118">
        <f>'enter luc data here'!BY19</f>
        <v>85928</v>
      </c>
      <c r="F172" s="114">
        <f t="shared" si="41"/>
        <v>97204.666666666672</v>
      </c>
      <c r="G172" s="118">
        <f t="shared" si="42"/>
        <v>5917.859335191326</v>
      </c>
      <c r="H172" s="89">
        <f t="shared" si="50"/>
        <v>4.397654114119411</v>
      </c>
      <c r="I172" s="89">
        <f t="shared" si="51"/>
        <v>4.672193315107152</v>
      </c>
      <c r="J172" s="90">
        <f t="shared" si="52"/>
        <v>3.7890466531440161</v>
      </c>
      <c r="K172" s="89">
        <f t="shared" si="53"/>
        <v>4.2862980274568594</v>
      </c>
      <c r="L172" s="90">
        <f t="shared" si="54"/>
        <v>0.26095155371687645</v>
      </c>
      <c r="M172" s="41">
        <f t="shared" si="43"/>
        <v>0.79371499795696221</v>
      </c>
      <c r="N172" s="41">
        <f t="shared" si="44"/>
        <v>0.85784921351632537</v>
      </c>
      <c r="O172" s="42">
        <f t="shared" si="45"/>
        <v>0.65154017573557943</v>
      </c>
      <c r="P172" s="41">
        <f t="shared" si="46"/>
        <v>0.76770146240295567</v>
      </c>
      <c r="Q172" s="42">
        <f t="shared" si="47"/>
        <v>6.0960049189390873E-2</v>
      </c>
      <c r="R172" s="113">
        <f>'enter cell titer glow data here'!BW19</f>
        <v>3683000</v>
      </c>
      <c r="S172" s="62">
        <f>'enter cell titer glow data here'!BX19</f>
        <v>3754000</v>
      </c>
      <c r="T172" s="63">
        <f>'enter cell titer glow data here'!BY19</f>
        <v>3598000</v>
      </c>
      <c r="U172" s="71">
        <f t="shared" si="48"/>
        <v>3678333.3333333335</v>
      </c>
      <c r="V172" s="72">
        <f t="shared" si="49"/>
        <v>45093.729546849914</v>
      </c>
    </row>
    <row r="173" spans="1:22" x14ac:dyDescent="0.2">
      <c r="A173">
        <f>Setup!D62</f>
        <v>10</v>
      </c>
      <c r="B173" t="str">
        <f>Setup!E62</f>
        <v>111 + 1 T</v>
      </c>
      <c r="C173" s="114">
        <f>'enter luc data here'!BW20</f>
        <v>90123</v>
      </c>
      <c r="D173" s="114">
        <f>'enter luc data here'!BX20</f>
        <v>94137</v>
      </c>
      <c r="E173" s="118">
        <f>'enter luc data here'!BY20</f>
        <v>95852</v>
      </c>
      <c r="F173" s="114">
        <f t="shared" si="41"/>
        <v>93370.666666666672</v>
      </c>
      <c r="G173" s="118">
        <f t="shared" si="42"/>
        <v>1697.6268075692544</v>
      </c>
      <c r="H173" s="89">
        <f t="shared" si="50"/>
        <v>3.9740276920363349</v>
      </c>
      <c r="I173" s="89">
        <f t="shared" si="51"/>
        <v>4.151027427462739</v>
      </c>
      <c r="J173" s="90">
        <f t="shared" si="52"/>
        <v>4.2266513801922567</v>
      </c>
      <c r="K173" s="89">
        <f t="shared" si="53"/>
        <v>4.1172354998971104</v>
      </c>
      <c r="L173" s="90">
        <f t="shared" si="54"/>
        <v>7.4857871398238504E-2</v>
      </c>
      <c r="M173" s="41">
        <f t="shared" si="43"/>
        <v>0.69475299845827909</v>
      </c>
      <c r="N173" s="41">
        <f t="shared" si="44"/>
        <v>0.73610133467017813</v>
      </c>
      <c r="O173" s="42">
        <f t="shared" si="45"/>
        <v>0.7537676018857753</v>
      </c>
      <c r="P173" s="41">
        <f t="shared" si="46"/>
        <v>0.72820731167141084</v>
      </c>
      <c r="Q173" s="42">
        <f t="shared" si="47"/>
        <v>1.7487305431416644E-2</v>
      </c>
      <c r="R173" s="109">
        <f>'enter cell titer glow data here'!BW20</f>
        <v>3632000</v>
      </c>
      <c r="S173" s="58">
        <f>'enter cell titer glow data here'!BX20</f>
        <v>3680000</v>
      </c>
      <c r="T173" s="59">
        <f>'enter cell titer glow data here'!BY20</f>
        <v>3464000</v>
      </c>
      <c r="U173" s="71">
        <f t="shared" si="48"/>
        <v>3592000</v>
      </c>
      <c r="V173" s="72">
        <f t="shared" si="49"/>
        <v>65482.822174979599</v>
      </c>
    </row>
    <row r="174" spans="1:22" x14ac:dyDescent="0.2">
      <c r="A174">
        <f>Setup!D63</f>
        <v>30</v>
      </c>
      <c r="B174" t="str">
        <f>Setup!E63</f>
        <v>111 + 1 T</v>
      </c>
      <c r="C174" s="114">
        <f>'enter luc data here'!BW21</f>
        <v>72831</v>
      </c>
      <c r="D174" s="114">
        <f>'enter luc data here'!BX21</f>
        <v>88032</v>
      </c>
      <c r="E174" s="118">
        <f>'enter luc data here'!BY21</f>
        <v>81022</v>
      </c>
      <c r="F174" s="114">
        <f t="shared" si="41"/>
        <v>80628.333333333328</v>
      </c>
      <c r="G174" s="118">
        <f t="shared" si="42"/>
        <v>4392.5630457753377</v>
      </c>
      <c r="H174" s="89">
        <f t="shared" si="50"/>
        <v>3.2115265896463532</v>
      </c>
      <c r="I174" s="89">
        <f t="shared" si="51"/>
        <v>3.8818237939853604</v>
      </c>
      <c r="J174" s="90">
        <f t="shared" si="52"/>
        <v>3.5727136431784108</v>
      </c>
      <c r="K174" s="89">
        <f t="shared" si="53"/>
        <v>3.5553546756033749</v>
      </c>
      <c r="L174" s="90">
        <f t="shared" si="54"/>
        <v>0.19369269978725367</v>
      </c>
      <c r="M174" s="41">
        <f t="shared" si="43"/>
        <v>0.51662757997891717</v>
      </c>
      <c r="N174" s="41">
        <f t="shared" si="44"/>
        <v>0.67321354379483089</v>
      </c>
      <c r="O174" s="42">
        <f t="shared" si="45"/>
        <v>0.60100332036548054</v>
      </c>
      <c r="P174" s="41">
        <f t="shared" si="46"/>
        <v>0.5969481480464095</v>
      </c>
      <c r="Q174" s="42">
        <f t="shared" si="47"/>
        <v>4.5247925672317883E-2</v>
      </c>
      <c r="R174" s="109">
        <f>'enter cell titer glow data here'!BW21</f>
        <v>3617000</v>
      </c>
      <c r="S174" s="58">
        <f>'enter cell titer glow data here'!BX21</f>
        <v>3775000</v>
      </c>
      <c r="T174" s="59">
        <f>'enter cell titer glow data here'!BY21</f>
        <v>3667000</v>
      </c>
      <c r="U174" s="71">
        <f t="shared" si="48"/>
        <v>3686333.3333333335</v>
      </c>
      <c r="V174" s="72">
        <f t="shared" si="49"/>
        <v>46623.789826415639</v>
      </c>
    </row>
    <row r="175" spans="1:22" x14ac:dyDescent="0.2">
      <c r="A175">
        <f>Setup!D64</f>
        <v>100</v>
      </c>
      <c r="B175" t="str">
        <f>Setup!E64</f>
        <v>111 + 1 T</v>
      </c>
      <c r="C175" s="114">
        <f>'enter luc data here'!BW22</f>
        <v>78630</v>
      </c>
      <c r="D175" s="114">
        <f>'enter luc data here'!BX22</f>
        <v>85870</v>
      </c>
      <c r="E175" s="118">
        <f>'enter luc data here'!BY22</f>
        <v>90545</v>
      </c>
      <c r="F175" s="114">
        <f t="shared" si="41"/>
        <v>85015</v>
      </c>
      <c r="G175" s="118">
        <f t="shared" si="42"/>
        <v>3466.0291881825424</v>
      </c>
      <c r="H175" s="89">
        <f t="shared" si="50"/>
        <v>3.4672369697504188</v>
      </c>
      <c r="I175" s="89">
        <f t="shared" si="51"/>
        <v>3.7864891083869829</v>
      </c>
      <c r="J175" s="90">
        <f t="shared" si="52"/>
        <v>3.9926360349237147</v>
      </c>
      <c r="K175" s="89">
        <f t="shared" si="53"/>
        <v>3.7487873710203723</v>
      </c>
      <c r="L175" s="90">
        <f t="shared" si="54"/>
        <v>0.15283663410276668</v>
      </c>
      <c r="M175" s="41">
        <f t="shared" si="43"/>
        <v>0.57636325553766221</v>
      </c>
      <c r="N175" s="41">
        <f t="shared" si="44"/>
        <v>0.65094271596968745</v>
      </c>
      <c r="O175" s="42">
        <f t="shared" si="45"/>
        <v>0.69910003330666504</v>
      </c>
      <c r="P175" s="41">
        <f t="shared" si="46"/>
        <v>0.6421353349380049</v>
      </c>
      <c r="Q175" s="42">
        <f t="shared" si="47"/>
        <v>3.5703672195622156E-2</v>
      </c>
      <c r="R175" s="109">
        <f>'enter cell titer glow data here'!BW22</f>
        <v>3560000</v>
      </c>
      <c r="S175" s="58">
        <f>'enter cell titer glow data here'!BX22</f>
        <v>3530000</v>
      </c>
      <c r="T175" s="59">
        <f>'enter cell titer glow data here'!BY22</f>
        <v>3514000</v>
      </c>
      <c r="U175" s="71">
        <f t="shared" si="48"/>
        <v>3534666.6666666665</v>
      </c>
      <c r="V175" s="72">
        <f t="shared" si="49"/>
        <v>13482.498944104458</v>
      </c>
    </row>
    <row r="176" spans="1:22" x14ac:dyDescent="0.2">
      <c r="A176">
        <f>Setup!D65</f>
        <v>300</v>
      </c>
      <c r="B176" t="str">
        <f>Setup!E65</f>
        <v>111 + 1 T</v>
      </c>
      <c r="C176" s="114">
        <f>'enter luc data here'!BW23</f>
        <v>97406</v>
      </c>
      <c r="D176" s="114">
        <f>'enter luc data here'!BX23</f>
        <v>81843</v>
      </c>
      <c r="E176" s="118">
        <f>'enter luc data here'!BY23</f>
        <v>87045</v>
      </c>
      <c r="F176" s="114">
        <f t="shared" si="41"/>
        <v>88764.666666666672</v>
      </c>
      <c r="G176" s="118">
        <f t="shared" si="42"/>
        <v>4574.1914525350212</v>
      </c>
      <c r="H176" s="89">
        <f t="shared" si="50"/>
        <v>4.2951759414410438</v>
      </c>
      <c r="I176" s="89">
        <f t="shared" si="51"/>
        <v>3.6089161301702091</v>
      </c>
      <c r="J176" s="90">
        <f t="shared" si="52"/>
        <v>3.8383014375165359</v>
      </c>
      <c r="K176" s="89">
        <f t="shared" si="53"/>
        <v>3.9141311697092629</v>
      </c>
      <c r="L176" s="90">
        <f t="shared" si="54"/>
        <v>0.20170171322581437</v>
      </c>
      <c r="M176" s="41">
        <f t="shared" si="43"/>
        <v>0.7697754031995</v>
      </c>
      <c r="N176" s="41">
        <f t="shared" si="44"/>
        <v>0.60946046636198503</v>
      </c>
      <c r="O176" s="42">
        <f t="shared" si="45"/>
        <v>0.66304642674422198</v>
      </c>
      <c r="P176" s="41">
        <f t="shared" si="46"/>
        <v>0.68076076543523578</v>
      </c>
      <c r="Q176" s="42">
        <f t="shared" si="47"/>
        <v>4.7118885420282253E-2</v>
      </c>
      <c r="R176" s="109">
        <f>'enter cell titer glow data here'!BW23</f>
        <v>3751000</v>
      </c>
      <c r="S176" s="58">
        <f>'enter cell titer glow data here'!BX23</f>
        <v>3470000</v>
      </c>
      <c r="T176" s="59">
        <f>'enter cell titer glow data here'!BY23</f>
        <v>3715000</v>
      </c>
      <c r="U176" s="71">
        <f t="shared" si="48"/>
        <v>3645333.3333333335</v>
      </c>
      <c r="V176" s="72">
        <f t="shared" si="49"/>
        <v>88280.487336922</v>
      </c>
    </row>
    <row r="177" spans="1:22" x14ac:dyDescent="0.2">
      <c r="A177">
        <f>Setup!D66</f>
        <v>1000</v>
      </c>
      <c r="B177" t="str">
        <f>Setup!E66</f>
        <v>111 + 1 T</v>
      </c>
      <c r="C177" s="114">
        <f>'enter luc data here'!BW24</f>
        <v>76409</v>
      </c>
      <c r="D177" s="114">
        <f>'enter luc data here'!BX24</f>
        <v>84769</v>
      </c>
      <c r="E177" s="118">
        <f>'enter luc data here'!BY24</f>
        <v>91969</v>
      </c>
      <c r="F177" s="114">
        <f t="shared" si="41"/>
        <v>84382.333333333328</v>
      </c>
      <c r="G177" s="118">
        <f t="shared" si="42"/>
        <v>4495.9438509740212</v>
      </c>
      <c r="H177" s="89">
        <f t="shared" si="50"/>
        <v>3.3693006437957491</v>
      </c>
      <c r="I177" s="89">
        <f t="shared" si="51"/>
        <v>3.7379398536026103</v>
      </c>
      <c r="J177" s="90">
        <f t="shared" si="52"/>
        <v>4.0554281682688069</v>
      </c>
      <c r="K177" s="89">
        <f t="shared" si="53"/>
        <v>3.7208895552223886</v>
      </c>
      <c r="L177" s="90">
        <f t="shared" si="54"/>
        <v>0.19825133834438763</v>
      </c>
      <c r="M177" s="41">
        <f t="shared" si="43"/>
        <v>0.55348466691618048</v>
      </c>
      <c r="N177" s="41">
        <f t="shared" si="44"/>
        <v>0.63960128144818751</v>
      </c>
      <c r="O177" s="42">
        <f t="shared" si="45"/>
        <v>0.7137687006623562</v>
      </c>
      <c r="P177" s="41">
        <f t="shared" si="46"/>
        <v>0.63561821634224136</v>
      </c>
      <c r="Q177" s="42">
        <f t="shared" si="47"/>
        <v>4.6312854494244292E-2</v>
      </c>
      <c r="R177" s="109">
        <f>'enter cell titer glow data here'!BW24</f>
        <v>3743000</v>
      </c>
      <c r="S177" s="58">
        <f>'enter cell titer glow data here'!BX24</f>
        <v>3645000</v>
      </c>
      <c r="T177" s="59">
        <f>'enter cell titer glow data here'!BY24</f>
        <v>3402000</v>
      </c>
      <c r="U177" s="71">
        <f t="shared" si="48"/>
        <v>3596666.6666666665</v>
      </c>
      <c r="V177" s="72">
        <f t="shared" si="49"/>
        <v>101361.29000319162</v>
      </c>
    </row>
    <row r="178" spans="1:22" x14ac:dyDescent="0.2">
      <c r="A178">
        <f>Setup!D67</f>
        <v>3000</v>
      </c>
      <c r="B178" t="str">
        <f>Setup!E67</f>
        <v>111 + 1 T</v>
      </c>
      <c r="C178" s="114">
        <f>'enter luc data here'!BW25</f>
        <v>87962</v>
      </c>
      <c r="D178" s="114">
        <f>'enter luc data here'!BX25</f>
        <v>80906</v>
      </c>
      <c r="E178" s="118">
        <f>'enter luc data here'!BY25</f>
        <v>87298</v>
      </c>
      <c r="F178" s="114">
        <f t="shared" si="41"/>
        <v>85388.666666666672</v>
      </c>
      <c r="G178" s="118">
        <f t="shared" si="42"/>
        <v>2249.5147130980154</v>
      </c>
      <c r="H178" s="89">
        <f t="shared" si="50"/>
        <v>3.8787371020372166</v>
      </c>
      <c r="I178" s="89">
        <f t="shared" si="51"/>
        <v>3.5675985536643444</v>
      </c>
      <c r="J178" s="90">
        <f t="shared" si="52"/>
        <v>3.8494576241291121</v>
      </c>
      <c r="K178" s="89">
        <f t="shared" si="53"/>
        <v>3.7652644266102242</v>
      </c>
      <c r="L178" s="90">
        <f t="shared" si="54"/>
        <v>9.9193699316430642E-2</v>
      </c>
      <c r="M178" s="41">
        <f t="shared" si="43"/>
        <v>0.67249247166358206</v>
      </c>
      <c r="N178" s="41">
        <f t="shared" si="44"/>
        <v>0.59980840083369669</v>
      </c>
      <c r="O178" s="42">
        <f t="shared" si="45"/>
        <v>0.66565258744716427</v>
      </c>
      <c r="P178" s="41">
        <f t="shared" si="46"/>
        <v>0.64598448664814778</v>
      </c>
      <c r="Q178" s="42">
        <f t="shared" si="47"/>
        <v>2.3172319549275143E-2</v>
      </c>
      <c r="R178" s="109">
        <f>'enter cell titer glow data here'!BW25</f>
        <v>5566000</v>
      </c>
      <c r="S178" s="58">
        <f>'enter cell titer glow data here'!BX25</f>
        <v>5461000</v>
      </c>
      <c r="T178" s="59">
        <f>'enter cell titer glow data here'!BY25</f>
        <v>4676000</v>
      </c>
      <c r="U178" s="71">
        <f t="shared" si="48"/>
        <v>5234333.333333333</v>
      </c>
      <c r="V178" s="72">
        <f t="shared" si="49"/>
        <v>280807.36774126458</v>
      </c>
    </row>
    <row r="179" spans="1:22" s="10" customFormat="1" x14ac:dyDescent="0.2">
      <c r="A179" s="10">
        <f>Setup!D68</f>
        <v>10000</v>
      </c>
      <c r="B179" s="10" t="str">
        <f>Setup!E68</f>
        <v>111 + 1 T</v>
      </c>
      <c r="C179" s="115">
        <f>'enter luc data here'!BW26</f>
        <v>87664</v>
      </c>
      <c r="D179" s="115">
        <f>'enter luc data here'!BX26</f>
        <v>93142</v>
      </c>
      <c r="E179" s="119">
        <f>'enter luc data here'!BY26</f>
        <v>92813</v>
      </c>
      <c r="F179" s="115">
        <f t="shared" si="41"/>
        <v>91206.333333333328</v>
      </c>
      <c r="G179" s="119">
        <f t="shared" si="42"/>
        <v>1773.7112066073341</v>
      </c>
      <c r="H179" s="94">
        <f t="shared" si="50"/>
        <v>3.8655966134579769</v>
      </c>
      <c r="I179" s="95">
        <f t="shared" si="51"/>
        <v>4.1071523061998416</v>
      </c>
      <c r="J179" s="96">
        <f t="shared" si="52"/>
        <v>4.0926448540435665</v>
      </c>
      <c r="K179" s="95">
        <f t="shared" si="53"/>
        <v>4.021797924567128</v>
      </c>
      <c r="L179" s="96">
        <f t="shared" si="54"/>
        <v>7.8212858568098412E-2</v>
      </c>
      <c r="M179" s="43">
        <f t="shared" si="43"/>
        <v>0.66942276459055117</v>
      </c>
      <c r="N179" s="43">
        <f t="shared" si="44"/>
        <v>0.72585180937599791</v>
      </c>
      <c r="O179" s="44">
        <f t="shared" si="45"/>
        <v>0.7224627703591282</v>
      </c>
      <c r="P179" s="43">
        <f t="shared" si="46"/>
        <v>0.70591244810855913</v>
      </c>
      <c r="Q179" s="44">
        <f t="shared" si="47"/>
        <v>1.8271053142404889E-2</v>
      </c>
      <c r="R179" s="110">
        <f>'enter cell titer glow data here'!BW26</f>
        <v>5272000</v>
      </c>
      <c r="S179" s="60">
        <f>'enter cell titer glow data here'!BX26</f>
        <v>4951000</v>
      </c>
      <c r="T179" s="61">
        <f>'enter cell titer glow data here'!BY26</f>
        <v>3472000</v>
      </c>
      <c r="U179" s="73">
        <f t="shared" si="48"/>
        <v>4565000</v>
      </c>
      <c r="V179" s="74">
        <f t="shared" si="49"/>
        <v>554300.46003949887</v>
      </c>
    </row>
    <row r="180" spans="1:22" x14ac:dyDescent="0.2">
      <c r="A180">
        <f>Setup!F61</f>
        <v>3</v>
      </c>
      <c r="B180" t="str">
        <f>Setup!G61</f>
        <v>222 + 1 T</v>
      </c>
      <c r="C180" s="114">
        <f>'enter luc data here'!BZ19</f>
        <v>108595</v>
      </c>
      <c r="D180" s="114">
        <f>'enter luc data here'!CA19</f>
        <v>106183</v>
      </c>
      <c r="E180" s="118">
        <f>'enter luc data here'!CB19</f>
        <v>98539</v>
      </c>
      <c r="F180" s="114">
        <f t="shared" si="41"/>
        <v>104439</v>
      </c>
      <c r="G180" s="118">
        <f t="shared" si="42"/>
        <v>3031.0579011295713</v>
      </c>
      <c r="H180" s="89">
        <f t="shared" si="50"/>
        <v>4.788561601552165</v>
      </c>
      <c r="I180" s="89">
        <f t="shared" si="51"/>
        <v>4.6822030161389891</v>
      </c>
      <c r="J180" s="90">
        <f t="shared" si="52"/>
        <v>4.3451362554017106</v>
      </c>
      <c r="K180" s="89">
        <f t="shared" si="53"/>
        <v>4.6053002910309546</v>
      </c>
      <c r="L180" s="90">
        <f t="shared" si="54"/>
        <v>0.13365631453962312</v>
      </c>
      <c r="M180" s="41">
        <f t="shared" si="43"/>
        <v>0.8850336328644075</v>
      </c>
      <c r="N180" s="41">
        <f t="shared" si="44"/>
        <v>0.86018754742766101</v>
      </c>
      <c r="O180" s="42">
        <f t="shared" si="45"/>
        <v>0.78144647069528517</v>
      </c>
      <c r="P180" s="41">
        <f t="shared" si="46"/>
        <v>0.84222255032911786</v>
      </c>
      <c r="Q180" s="42">
        <f t="shared" si="47"/>
        <v>3.1223019724374353E-2</v>
      </c>
      <c r="R180" s="113">
        <f>'enter cell titer glow data here'!BZ19</f>
        <v>3441000</v>
      </c>
      <c r="S180" s="62">
        <f>'enter cell titer glow data here'!CA19</f>
        <v>3597000</v>
      </c>
      <c r="T180" s="63">
        <f>'enter cell titer glow data here'!CB19</f>
        <v>3623000</v>
      </c>
      <c r="U180" s="71">
        <f t="shared" ref="U180:U195" si="55">AVERAGE(R180:T180)</f>
        <v>3553666.6666666665</v>
      </c>
      <c r="V180" s="72">
        <f t="shared" ref="V180:V195" si="56">STDEV(R180:T180)/SQRT(3)</f>
        <v>56831.13387728401</v>
      </c>
    </row>
    <row r="181" spans="1:22" x14ac:dyDescent="0.2">
      <c r="A181">
        <f>Setup!F62</f>
        <v>10</v>
      </c>
      <c r="B181" t="str">
        <f>Setup!G62</f>
        <v>222 + 1 T</v>
      </c>
      <c r="C181" s="114">
        <f>'enter luc data here'!BZ20</f>
        <v>94641</v>
      </c>
      <c r="D181" s="114">
        <f>'enter luc data here'!CA20</f>
        <v>107749</v>
      </c>
      <c r="E181" s="118">
        <f>'enter luc data here'!CB20</f>
        <v>89414</v>
      </c>
      <c r="F181" s="114">
        <f t="shared" si="41"/>
        <v>97268</v>
      </c>
      <c r="G181" s="118">
        <f t="shared" si="42"/>
        <v>5453.4057554278252</v>
      </c>
      <c r="H181" s="89">
        <f t="shared" si="50"/>
        <v>4.1732516094893732</v>
      </c>
      <c r="I181" s="89">
        <f t="shared" si="51"/>
        <v>4.7512567245788873</v>
      </c>
      <c r="J181" s="90">
        <f t="shared" si="52"/>
        <v>3.9427639121615661</v>
      </c>
      <c r="K181" s="89">
        <f t="shared" si="53"/>
        <v>4.2890907487432761</v>
      </c>
      <c r="L181" s="90">
        <f t="shared" si="54"/>
        <v>0.24047119478912726</v>
      </c>
      <c r="M181" s="41">
        <f t="shared" si="43"/>
        <v>0.74129305401516998</v>
      </c>
      <c r="N181" s="41">
        <f t="shared" si="44"/>
        <v>0.87631896110674268</v>
      </c>
      <c r="O181" s="42">
        <f t="shared" si="45"/>
        <v>0.68744956787177269</v>
      </c>
      <c r="P181" s="41">
        <f t="shared" si="46"/>
        <v>0.76835386099789516</v>
      </c>
      <c r="Q181" s="42">
        <f t="shared" si="47"/>
        <v>5.6175698723302137E-2</v>
      </c>
      <c r="R181" s="109">
        <f>'enter cell titer glow data here'!BZ20</f>
        <v>3507000</v>
      </c>
      <c r="S181" s="58">
        <f>'enter cell titer glow data here'!CA20</f>
        <v>3483000</v>
      </c>
      <c r="T181" s="59">
        <f>'enter cell titer glow data here'!CB20</f>
        <v>3256000</v>
      </c>
      <c r="U181" s="71">
        <f t="shared" si="55"/>
        <v>3415333.3333333335</v>
      </c>
      <c r="V181" s="72">
        <f t="shared" si="56"/>
        <v>79967.354450286628</v>
      </c>
    </row>
    <row r="182" spans="1:22" x14ac:dyDescent="0.2">
      <c r="A182">
        <f>Setup!F63</f>
        <v>30</v>
      </c>
      <c r="B182" t="str">
        <f>Setup!G63</f>
        <v>222 + 1 T</v>
      </c>
      <c r="C182" s="114">
        <f>'enter luc data here'!BZ21</f>
        <v>80688</v>
      </c>
      <c r="D182" s="114">
        <f>'enter luc data here'!CA21</f>
        <v>88108</v>
      </c>
      <c r="E182" s="118">
        <f>'enter luc data here'!CB21</f>
        <v>63179</v>
      </c>
      <c r="F182" s="114">
        <f t="shared" si="41"/>
        <v>77325</v>
      </c>
      <c r="G182" s="118">
        <f t="shared" si="42"/>
        <v>7390.2207229103333</v>
      </c>
      <c r="H182" s="89">
        <f t="shared" si="50"/>
        <v>3.5579857130258401</v>
      </c>
      <c r="I182" s="89">
        <f t="shared" si="51"/>
        <v>3.8851750595290588</v>
      </c>
      <c r="J182" s="90">
        <f t="shared" si="52"/>
        <v>2.7859158655966136</v>
      </c>
      <c r="K182" s="89">
        <f t="shared" si="53"/>
        <v>3.4096922127171712</v>
      </c>
      <c r="L182" s="90">
        <f t="shared" si="54"/>
        <v>0.32587621143444157</v>
      </c>
      <c r="M182" s="41">
        <f t="shared" si="43"/>
        <v>0.59756277619637876</v>
      </c>
      <c r="N182" s="41">
        <f t="shared" si="44"/>
        <v>0.67399642210875821</v>
      </c>
      <c r="O182" s="42">
        <f t="shared" si="45"/>
        <v>0.41720203411014545</v>
      </c>
      <c r="P182" s="41">
        <f t="shared" si="46"/>
        <v>0.56292041080509414</v>
      </c>
      <c r="Q182" s="42">
        <f t="shared" si="47"/>
        <v>7.6126888672406454E-2</v>
      </c>
      <c r="R182" s="109">
        <f>'enter cell titer glow data here'!BZ21</f>
        <v>3743000</v>
      </c>
      <c r="S182" s="58">
        <f>'enter cell titer glow data here'!CA21</f>
        <v>3620000</v>
      </c>
      <c r="T182" s="59">
        <f>'enter cell titer glow data here'!CB21</f>
        <v>3514000</v>
      </c>
      <c r="U182" s="71">
        <f t="shared" si="55"/>
        <v>3625666.6666666665</v>
      </c>
      <c r="V182" s="72">
        <f t="shared" si="56"/>
        <v>66167.296386592003</v>
      </c>
    </row>
    <row r="183" spans="1:22" x14ac:dyDescent="0.2">
      <c r="A183">
        <f>Setup!F64</f>
        <v>100</v>
      </c>
      <c r="B183" t="str">
        <f>Setup!G64</f>
        <v>222 + 1 T</v>
      </c>
      <c r="C183" s="114">
        <f>'enter luc data here'!BZ22</f>
        <v>93037</v>
      </c>
      <c r="D183" s="114">
        <f>'enter luc data here'!CA22</f>
        <v>94645</v>
      </c>
      <c r="E183" s="118">
        <f>'enter luc data here'!CB22</f>
        <v>93502</v>
      </c>
      <c r="F183" s="114">
        <f t="shared" si="41"/>
        <v>93728</v>
      </c>
      <c r="G183" s="118">
        <f t="shared" si="42"/>
        <v>477.74574828040073</v>
      </c>
      <c r="H183" s="89">
        <f t="shared" si="50"/>
        <v>4.1025222682776255</v>
      </c>
      <c r="I183" s="89">
        <f t="shared" si="51"/>
        <v>4.1734279918864097</v>
      </c>
      <c r="J183" s="90">
        <f t="shared" si="52"/>
        <v>4.1230267219331509</v>
      </c>
      <c r="K183" s="89">
        <f t="shared" si="53"/>
        <v>4.1329923273657281</v>
      </c>
      <c r="L183" s="90">
        <f t="shared" si="54"/>
        <v>2.1066485063956388E-2</v>
      </c>
      <c r="M183" s="41">
        <f t="shared" si="43"/>
        <v>0.72477020117912461</v>
      </c>
      <c r="N183" s="41">
        <f t="shared" si="44"/>
        <v>0.74133425813695564</v>
      </c>
      <c r="O183" s="42">
        <f t="shared" si="45"/>
        <v>0.72956018033670633</v>
      </c>
      <c r="P183" s="41">
        <f t="shared" si="46"/>
        <v>0.73188821321759556</v>
      </c>
      <c r="Q183" s="42">
        <f t="shared" si="47"/>
        <v>4.9212734986804505E-3</v>
      </c>
      <c r="R183" s="109">
        <f>'enter cell titer glow data here'!BZ22</f>
        <v>3522000</v>
      </c>
      <c r="S183" s="58">
        <f>'enter cell titer glow data here'!CA22</f>
        <v>3575000</v>
      </c>
      <c r="T183" s="59">
        <f>'enter cell titer glow data here'!CB22</f>
        <v>3578000</v>
      </c>
      <c r="U183" s="71">
        <f t="shared" si="55"/>
        <v>3558333.3333333335</v>
      </c>
      <c r="V183" s="72">
        <f t="shared" si="56"/>
        <v>18187.297154271655</v>
      </c>
    </row>
    <row r="184" spans="1:22" x14ac:dyDescent="0.2">
      <c r="A184">
        <f>Setup!F65</f>
        <v>300</v>
      </c>
      <c r="B184" t="str">
        <f>Setup!G65</f>
        <v>222 + 1 T</v>
      </c>
      <c r="C184" s="114">
        <f>'enter luc data here'!BZ23</f>
        <v>91197</v>
      </c>
      <c r="D184" s="114">
        <f>'enter luc data here'!CA23</f>
        <v>84913</v>
      </c>
      <c r="E184" s="118">
        <f>'enter luc data here'!CB23</f>
        <v>90326</v>
      </c>
      <c r="F184" s="114">
        <f t="shared" si="41"/>
        <v>88812</v>
      </c>
      <c r="G184" s="118">
        <f t="shared" si="42"/>
        <v>1965.6475608138235</v>
      </c>
      <c r="H184" s="89">
        <f t="shared" si="50"/>
        <v>4.0213863656407094</v>
      </c>
      <c r="I184" s="89">
        <f t="shared" si="51"/>
        <v>3.7442896198959343</v>
      </c>
      <c r="J184" s="90">
        <f t="shared" si="52"/>
        <v>3.9829790986859512</v>
      </c>
      <c r="K184" s="89">
        <f t="shared" si="53"/>
        <v>3.9162183614075317</v>
      </c>
      <c r="L184" s="90">
        <f t="shared" si="54"/>
        <v>8.6676407126458493E-2</v>
      </c>
      <c r="M184" s="41">
        <f t="shared" si="43"/>
        <v>0.70581630515772587</v>
      </c>
      <c r="N184" s="41">
        <f t="shared" si="44"/>
        <v>0.64108462983247083</v>
      </c>
      <c r="O184" s="42">
        <f t="shared" si="45"/>
        <v>0.69684410763890081</v>
      </c>
      <c r="P184" s="41">
        <f t="shared" si="46"/>
        <v>0.68124834754303254</v>
      </c>
      <c r="Q184" s="42">
        <f t="shared" si="47"/>
        <v>2.0248195370859326E-2</v>
      </c>
      <c r="R184" s="109">
        <f>'enter cell titer glow data here'!BZ23</f>
        <v>3403000</v>
      </c>
      <c r="S184" s="58">
        <f>'enter cell titer glow data here'!CA23</f>
        <v>3622000</v>
      </c>
      <c r="T184" s="59">
        <f>'enter cell titer glow data here'!CB23</f>
        <v>4095000</v>
      </c>
      <c r="U184" s="71">
        <f t="shared" si="55"/>
        <v>3706666.6666666665</v>
      </c>
      <c r="V184" s="72">
        <f t="shared" si="56"/>
        <v>204199.52116605084</v>
      </c>
    </row>
    <row r="185" spans="1:22" x14ac:dyDescent="0.2">
      <c r="A185">
        <f>Setup!F66</f>
        <v>1000</v>
      </c>
      <c r="B185" t="str">
        <f>Setup!G66</f>
        <v>222 + 1 T</v>
      </c>
      <c r="C185" s="114">
        <f>'enter luc data here'!BZ24</f>
        <v>90786</v>
      </c>
      <c r="D185" s="114">
        <f>'enter luc data here'!CA24</f>
        <v>87456</v>
      </c>
      <c r="E185" s="118">
        <f>'enter luc data here'!CB24</f>
        <v>94520</v>
      </c>
      <c r="F185" s="114">
        <f t="shared" si="41"/>
        <v>90920.666666666672</v>
      </c>
      <c r="G185" s="118">
        <f t="shared" si="42"/>
        <v>2040.312503297255</v>
      </c>
      <c r="H185" s="89">
        <f t="shared" si="50"/>
        <v>4.0032630743451803</v>
      </c>
      <c r="I185" s="89">
        <f t="shared" si="51"/>
        <v>3.8564247288120646</v>
      </c>
      <c r="J185" s="90">
        <f t="shared" si="52"/>
        <v>4.1679160419790104</v>
      </c>
      <c r="K185" s="89">
        <f t="shared" si="53"/>
        <v>4.0092012817120848</v>
      </c>
      <c r="L185" s="90">
        <f t="shared" si="54"/>
        <v>8.9968802508918533E-2</v>
      </c>
      <c r="M185" s="41">
        <f t="shared" si="43"/>
        <v>0.70158258164425047</v>
      </c>
      <c r="N185" s="41">
        <f t="shared" si="44"/>
        <v>0.66728015025769738</v>
      </c>
      <c r="O185" s="42">
        <f t="shared" si="45"/>
        <v>0.74004662933115406</v>
      </c>
      <c r="P185" s="41">
        <f t="shared" si="46"/>
        <v>0.70296978707770064</v>
      </c>
      <c r="Q185" s="42">
        <f t="shared" si="47"/>
        <v>2.1017321216660778E-2</v>
      </c>
      <c r="R185" s="109">
        <f>'enter cell titer glow data here'!BZ24</f>
        <v>3442000</v>
      </c>
      <c r="S185" s="58">
        <f>'enter cell titer glow data here'!CA24</f>
        <v>3643000</v>
      </c>
      <c r="T185" s="59">
        <f>'enter cell titer glow data here'!CB24</f>
        <v>3793000</v>
      </c>
      <c r="U185" s="71">
        <f t="shared" si="55"/>
        <v>3626000</v>
      </c>
      <c r="V185" s="72">
        <f t="shared" si="56"/>
        <v>101680.87332433766</v>
      </c>
    </row>
    <row r="186" spans="1:22" x14ac:dyDescent="0.2">
      <c r="A186">
        <f>Setup!F67</f>
        <v>3000</v>
      </c>
      <c r="B186" t="str">
        <f>Setup!G67</f>
        <v>222 + 1 T</v>
      </c>
      <c r="C186" s="114">
        <f>'enter luc data here'!BZ25</f>
        <v>95438</v>
      </c>
      <c r="D186" s="114">
        <f>'enter luc data here'!CA25</f>
        <v>82708</v>
      </c>
      <c r="E186" s="118">
        <f>'enter luc data here'!CB25</f>
        <v>88973</v>
      </c>
      <c r="F186" s="114">
        <f t="shared" si="41"/>
        <v>89039.666666666672</v>
      </c>
      <c r="G186" s="118">
        <f t="shared" si="42"/>
        <v>3674.9856386718634</v>
      </c>
      <c r="H186" s="89">
        <f t="shared" si="50"/>
        <v>4.2083958020989503</v>
      </c>
      <c r="I186" s="89">
        <f t="shared" si="51"/>
        <v>3.6470588235294117</v>
      </c>
      <c r="J186" s="90">
        <f t="shared" si="52"/>
        <v>3.9233177528882619</v>
      </c>
      <c r="K186" s="89">
        <f t="shared" si="53"/>
        <v>3.9262574595055413</v>
      </c>
      <c r="L186" s="90">
        <f t="shared" si="54"/>
        <v>0.16205069400616731</v>
      </c>
      <c r="M186" s="41">
        <f t="shared" si="43"/>
        <v>0.74950297528096055</v>
      </c>
      <c r="N186" s="41">
        <f t="shared" si="44"/>
        <v>0.61837085769813172</v>
      </c>
      <c r="O186" s="42">
        <f t="shared" si="45"/>
        <v>0.68290681344490489</v>
      </c>
      <c r="P186" s="41">
        <f t="shared" si="46"/>
        <v>0.68359354880799905</v>
      </c>
      <c r="Q186" s="42">
        <f t="shared" si="47"/>
        <v>3.7856138954086897E-2</v>
      </c>
      <c r="R186" s="109">
        <f>'enter cell titer glow data here'!BZ25</f>
        <v>4873000</v>
      </c>
      <c r="S186" s="58">
        <f>'enter cell titer glow data here'!CA25</f>
        <v>5370000</v>
      </c>
      <c r="T186" s="59">
        <f>'enter cell titer glow data here'!CB25</f>
        <v>3953000</v>
      </c>
      <c r="U186" s="71">
        <f t="shared" si="55"/>
        <v>4732000</v>
      </c>
      <c r="V186" s="72">
        <f t="shared" si="56"/>
        <v>415083.52573106694</v>
      </c>
    </row>
    <row r="187" spans="1:22" s="10" customFormat="1" x14ac:dyDescent="0.2">
      <c r="A187" s="10">
        <f>Setup!F68</f>
        <v>10000</v>
      </c>
      <c r="B187" s="10" t="str">
        <f>Setup!G68</f>
        <v>222 + 1 T</v>
      </c>
      <c r="C187" s="115">
        <f>'enter luc data here'!BZ26</f>
        <v>99127</v>
      </c>
      <c r="D187" s="115">
        <f>'enter luc data here'!CA26</f>
        <v>103141</v>
      </c>
      <c r="E187" s="119">
        <f>'enter luc data here'!CB26</f>
        <v>97430</v>
      </c>
      <c r="F187" s="115">
        <f t="shared" si="41"/>
        <v>99899.333333333328</v>
      </c>
      <c r="G187" s="119">
        <f t="shared" si="42"/>
        <v>1693.2468153750588</v>
      </c>
      <c r="H187" s="94">
        <f t="shared" si="50"/>
        <v>4.371064467766117</v>
      </c>
      <c r="I187" s="95">
        <f t="shared" si="51"/>
        <v>4.5480642031925216</v>
      </c>
      <c r="J187" s="96">
        <f t="shared" si="52"/>
        <v>4.296234235823265</v>
      </c>
      <c r="K187" s="153">
        <f t="shared" si="53"/>
        <v>4.4051209689273012</v>
      </c>
      <c r="L187" s="154">
        <f t="shared" si="54"/>
        <v>7.4664733017684934E-2</v>
      </c>
      <c r="M187" s="43">
        <f t="shared" si="43"/>
        <v>0.78750347659777564</v>
      </c>
      <c r="N187" s="43">
        <f t="shared" si="44"/>
        <v>0.82885181280967468</v>
      </c>
      <c r="O187" s="44">
        <f t="shared" si="45"/>
        <v>0.77002262793021392</v>
      </c>
      <c r="P187" s="43">
        <f t="shared" si="46"/>
        <v>0.79545930577922153</v>
      </c>
      <c r="Q187" s="44">
        <f t="shared" si="47"/>
        <v>1.7442186998469181E-2</v>
      </c>
      <c r="R187" s="110">
        <f>'enter cell titer glow data here'!BZ26</f>
        <v>3734000</v>
      </c>
      <c r="S187" s="60">
        <f>'enter cell titer glow data here'!CA26</f>
        <v>3798000</v>
      </c>
      <c r="T187" s="61">
        <f>'enter cell titer glow data here'!CB26</f>
        <v>3857000</v>
      </c>
      <c r="U187" s="73">
        <f t="shared" si="55"/>
        <v>3796333.3333333335</v>
      </c>
      <c r="V187" s="74">
        <f t="shared" si="56"/>
        <v>35516.819176897647</v>
      </c>
    </row>
    <row r="188" spans="1:22" x14ac:dyDescent="0.2">
      <c r="A188">
        <f>Setup!H61</f>
        <v>3</v>
      </c>
      <c r="B188" t="str">
        <f>Setup!I61</f>
        <v>333 + 1 T</v>
      </c>
      <c r="C188" s="114">
        <f>'enter luc data here'!CC19</f>
        <v>101560</v>
      </c>
      <c r="D188" s="149">
        <f>'enter luc data here'!CD19</f>
        <v>93251</v>
      </c>
      <c r="E188" s="150">
        <f>'enter luc data here'!CE19</f>
        <v>94651</v>
      </c>
      <c r="F188" s="149">
        <f>AVERAGE(C188:E188)</f>
        <v>96487.333333333328</v>
      </c>
      <c r="G188" s="150">
        <f>STDEV(C188:E188)/SQRT(3)</f>
        <v>2568.3302184709646</v>
      </c>
      <c r="H188" s="89">
        <f t="shared" si="50"/>
        <v>4.478349060763736</v>
      </c>
      <c r="I188" s="89">
        <f t="shared" si="51"/>
        <v>4.1119587265190933</v>
      </c>
      <c r="J188" s="90">
        <f t="shared" si="52"/>
        <v>4.1736925654819652</v>
      </c>
      <c r="K188" s="155">
        <f t="shared" ref="K188:K195" si="57">AVERAGE(H188:J188)</f>
        <v>4.2546667842549306</v>
      </c>
      <c r="L188" s="156">
        <f t="shared" ref="L188:L195" si="58">STDEV(H188:J188)/SQRT(3)</f>
        <v>0.11325206007897369</v>
      </c>
      <c r="M188" s="41">
        <f t="shared" ref="M188:M195" si="59">(C188-$I$1)/($N$1-$I$1)</f>
        <v>0.81256588367389682</v>
      </c>
      <c r="N188" s="41">
        <f t="shared" ref="N188:N195" si="60">(D188-$I$1)/($N$1-$I$1)</f>
        <v>0.72697462169465676</v>
      </c>
      <c r="O188" s="42">
        <f t="shared" ref="O188:O195" si="61">(E188-$I$1)/($N$1-$I$1)</f>
        <v>0.74139606431963412</v>
      </c>
      <c r="P188" s="41">
        <f t="shared" ref="P188:P195" si="62">AVERAGE(M188:O188)</f>
        <v>0.76031218989606264</v>
      </c>
      <c r="Q188" s="145">
        <f t="shared" ref="Q188:Q195" si="63">STDEV(M188:O188)/SQRT(3)</f>
        <v>2.6456447776910228E-2</v>
      </c>
      <c r="R188" s="113">
        <f>'enter cell titer glow data here'!CC19</f>
        <v>3415000</v>
      </c>
      <c r="S188" s="62">
        <f>'enter cell titer glow data here'!CD19</f>
        <v>4982000</v>
      </c>
      <c r="T188" s="63">
        <f>'enter cell titer glow data here'!CE19</f>
        <v>4425000</v>
      </c>
      <c r="U188" s="71">
        <f t="shared" si="55"/>
        <v>4274000</v>
      </c>
      <c r="V188" s="72">
        <f t="shared" si="56"/>
        <v>458611.30964394391</v>
      </c>
    </row>
    <row r="189" spans="1:22" x14ac:dyDescent="0.2">
      <c r="A189">
        <f>Setup!H62</f>
        <v>10</v>
      </c>
      <c r="B189" t="str">
        <f>Setup!I62</f>
        <v>333 + 1 T</v>
      </c>
      <c r="C189" s="114">
        <f>'enter luc data here'!CC20</f>
        <v>97019</v>
      </c>
      <c r="D189" s="149">
        <f>'enter luc data here'!CD20</f>
        <v>97256</v>
      </c>
      <c r="E189" s="150">
        <f>'enter luc data here'!CE20</f>
        <v>110297</v>
      </c>
      <c r="F189" s="149">
        <f t="shared" ref="F189:F195" si="64">AVERAGE(C189:E189)</f>
        <v>101524</v>
      </c>
      <c r="G189" s="150">
        <f t="shared" ref="G189:G195" si="65">STDEV(C189:E189)/SQRT(3)</f>
        <v>4387.0335079641236</v>
      </c>
      <c r="H189" s="89">
        <f t="shared" si="50"/>
        <v>4.2781109445277359</v>
      </c>
      <c r="I189" s="89">
        <f t="shared" si="51"/>
        <v>4.288561601552165</v>
      </c>
      <c r="J189" s="90">
        <f t="shared" si="52"/>
        <v>4.8636123114913135</v>
      </c>
      <c r="K189" s="155">
        <f t="shared" si="57"/>
        <v>4.4767616191904045</v>
      </c>
      <c r="L189" s="156">
        <f t="shared" si="58"/>
        <v>0.19344887150384191</v>
      </c>
      <c r="M189" s="41">
        <f t="shared" si="59"/>
        <v>0.76578890441673841</v>
      </c>
      <c r="N189" s="41">
        <f t="shared" si="60"/>
        <v>0.76823024863253819</v>
      </c>
      <c r="O189" s="42">
        <f t="shared" si="61"/>
        <v>0.90256598668420129</v>
      </c>
      <c r="P189" s="41">
        <f t="shared" si="62"/>
        <v>0.81219504657782604</v>
      </c>
      <c r="Q189" s="145">
        <f t="shared" si="63"/>
        <v>4.5190965734969502E-2</v>
      </c>
      <c r="R189" s="109">
        <f>'enter cell titer glow data here'!CC20</f>
        <v>3334000</v>
      </c>
      <c r="S189" s="58">
        <f>'enter cell titer glow data here'!CD20</f>
        <v>3149000</v>
      </c>
      <c r="T189" s="59">
        <f>'enter cell titer glow data here'!CE20</f>
        <v>3318000</v>
      </c>
      <c r="U189" s="71">
        <f t="shared" si="55"/>
        <v>3267000</v>
      </c>
      <c r="V189" s="72">
        <f t="shared" si="56"/>
        <v>59180.514811323956</v>
      </c>
    </row>
    <row r="190" spans="1:22" x14ac:dyDescent="0.2">
      <c r="A190">
        <f>Setup!H63</f>
        <v>30</v>
      </c>
      <c r="B190" t="str">
        <f>Setup!I63</f>
        <v>333 + 1 T</v>
      </c>
      <c r="C190" s="114">
        <f>'enter luc data here'!CC21</f>
        <v>79087</v>
      </c>
      <c r="D190" s="149">
        <f>'enter luc data here'!CD21</f>
        <v>92317</v>
      </c>
      <c r="E190" s="150">
        <f>'enter luc data here'!CE21</f>
        <v>89685</v>
      </c>
      <c r="F190" s="149">
        <f t="shared" si="64"/>
        <v>87029.666666666672</v>
      </c>
      <c r="G190" s="150">
        <f t="shared" si="65"/>
        <v>4043.3616926732861</v>
      </c>
      <c r="H190" s="89">
        <f t="shared" si="50"/>
        <v>3.4873886586118705</v>
      </c>
      <c r="I190" s="89">
        <f t="shared" si="51"/>
        <v>4.070773436811006</v>
      </c>
      <c r="J190" s="90">
        <f t="shared" si="52"/>
        <v>3.954713819560808</v>
      </c>
      <c r="K190" s="155">
        <f t="shared" si="57"/>
        <v>3.8376253049945617</v>
      </c>
      <c r="L190" s="156">
        <f t="shared" si="58"/>
        <v>0.17829445686009723</v>
      </c>
      <c r="M190" s="41">
        <f t="shared" si="59"/>
        <v>0.58107082645167274</v>
      </c>
      <c r="N190" s="41">
        <f t="shared" si="60"/>
        <v>0.71735345925770766</v>
      </c>
      <c r="O190" s="42">
        <f t="shared" si="61"/>
        <v>0.69024114712275053</v>
      </c>
      <c r="P190" s="41">
        <f t="shared" si="62"/>
        <v>0.66288847761071035</v>
      </c>
      <c r="Q190" s="145">
        <f t="shared" si="63"/>
        <v>4.1650791902084761E-2</v>
      </c>
      <c r="R190" s="109">
        <f>'enter cell titer glow data here'!CC21</f>
        <v>3473000</v>
      </c>
      <c r="S190" s="58">
        <f>'enter cell titer glow data here'!CD21</f>
        <v>3712000</v>
      </c>
      <c r="T190" s="59">
        <f>'enter cell titer glow data here'!CE21</f>
        <v>3348000</v>
      </c>
      <c r="U190" s="71">
        <f t="shared" si="55"/>
        <v>3511000</v>
      </c>
      <c r="V190" s="72">
        <f t="shared" si="56"/>
        <v>106781.70879571713</v>
      </c>
    </row>
    <row r="191" spans="1:22" x14ac:dyDescent="0.2">
      <c r="A191">
        <f>Setup!H64</f>
        <v>100</v>
      </c>
      <c r="B191" t="str">
        <f>Setup!I64</f>
        <v>333 + 1 T</v>
      </c>
      <c r="C191" s="114">
        <f>'enter luc data here'!CC22</f>
        <v>91198</v>
      </c>
      <c r="D191" s="149">
        <f>'enter luc data here'!CD22</f>
        <v>106486</v>
      </c>
      <c r="E191" s="150">
        <f>'enter luc data here'!CE22</f>
        <v>102145</v>
      </c>
      <c r="F191" s="149">
        <f t="shared" si="64"/>
        <v>99943</v>
      </c>
      <c r="G191" s="150">
        <f t="shared" si="65"/>
        <v>4548.5286632052785</v>
      </c>
      <c r="H191" s="89">
        <f t="shared" si="50"/>
        <v>4.0214304612399685</v>
      </c>
      <c r="I191" s="89">
        <f t="shared" si="51"/>
        <v>4.6955639827145248</v>
      </c>
      <c r="J191" s="90">
        <f t="shared" si="52"/>
        <v>4.5041449863303642</v>
      </c>
      <c r="K191" s="155">
        <f t="shared" si="57"/>
        <v>4.4070464767616189</v>
      </c>
      <c r="L191" s="156">
        <f t="shared" si="58"/>
        <v>0.20057009715165694</v>
      </c>
      <c r="M191" s="41">
        <f t="shared" si="59"/>
        <v>0.70582660618817228</v>
      </c>
      <c r="N191" s="41">
        <f t="shared" si="60"/>
        <v>0.86330875965292386</v>
      </c>
      <c r="O191" s="42">
        <f t="shared" si="61"/>
        <v>0.81859198648504805</v>
      </c>
      <c r="P191" s="41">
        <f t="shared" si="62"/>
        <v>0.79590911744204806</v>
      </c>
      <c r="Q191" s="145">
        <f t="shared" si="63"/>
        <v>4.6854532246056728E-2</v>
      </c>
      <c r="R191" s="109">
        <f>'enter cell titer glow data here'!CC22</f>
        <v>3448000</v>
      </c>
      <c r="S191" s="58">
        <f>'enter cell titer glow data here'!CD22</f>
        <v>3203000</v>
      </c>
      <c r="T191" s="59">
        <f>'enter cell titer glow data here'!CE22</f>
        <v>3201000</v>
      </c>
      <c r="U191" s="71">
        <f t="shared" si="55"/>
        <v>3284000</v>
      </c>
      <c r="V191" s="72">
        <f t="shared" si="56"/>
        <v>82002.032495135965</v>
      </c>
    </row>
    <row r="192" spans="1:22" x14ac:dyDescent="0.2">
      <c r="A192">
        <f>Setup!H65</f>
        <v>300</v>
      </c>
      <c r="B192" t="str">
        <f>Setup!I65</f>
        <v>333 + 1 T</v>
      </c>
      <c r="C192" s="114">
        <f>'enter luc data here'!CC23</f>
        <v>91842</v>
      </c>
      <c r="D192" s="149">
        <f>'enter luc data here'!CD23</f>
        <v>106779</v>
      </c>
      <c r="E192" s="150">
        <f>'enter luc data here'!CE23</f>
        <v>127181</v>
      </c>
      <c r="F192" s="149">
        <f t="shared" si="64"/>
        <v>108600.66666666667</v>
      </c>
      <c r="G192" s="150">
        <f t="shared" si="65"/>
        <v>10242.071443045301</v>
      </c>
      <c r="H192" s="89">
        <f t="shared" si="50"/>
        <v>4.0498280271628895</v>
      </c>
      <c r="I192" s="89">
        <f t="shared" si="51"/>
        <v>4.7084839932974685</v>
      </c>
      <c r="J192" s="90">
        <f t="shared" si="52"/>
        <v>5.6081224093835438</v>
      </c>
      <c r="K192" s="155">
        <f t="shared" si="57"/>
        <v>4.7888114766146339</v>
      </c>
      <c r="L192" s="156">
        <f t="shared" si="58"/>
        <v>0.45163027793655969</v>
      </c>
      <c r="M192" s="41">
        <f t="shared" si="59"/>
        <v>0.71246046979566191</v>
      </c>
      <c r="N192" s="41">
        <f t="shared" si="60"/>
        <v>0.86632696157372269</v>
      </c>
      <c r="O192" s="42">
        <f t="shared" si="61"/>
        <v>1.0764885847414269</v>
      </c>
      <c r="P192" s="41">
        <f t="shared" si="62"/>
        <v>0.88509200537027055</v>
      </c>
      <c r="Q192" s="145">
        <f t="shared" si="63"/>
        <v>0.10550388976914014</v>
      </c>
      <c r="R192" s="109">
        <f>'enter cell titer glow data here'!CC23</f>
        <v>4059000</v>
      </c>
      <c r="S192" s="58">
        <f>'enter cell titer glow data here'!CD23</f>
        <v>3416000</v>
      </c>
      <c r="T192" s="59">
        <f>'enter cell titer glow data here'!CE23</f>
        <v>3452000</v>
      </c>
      <c r="U192" s="71">
        <f t="shared" si="55"/>
        <v>3642333.3333333335</v>
      </c>
      <c r="V192" s="72">
        <f t="shared" si="56"/>
        <v>208592.37229049814</v>
      </c>
    </row>
    <row r="193" spans="1:22" x14ac:dyDescent="0.2">
      <c r="A193">
        <f>Setup!H66</f>
        <v>1000</v>
      </c>
      <c r="B193" t="str">
        <f>Setup!I66</f>
        <v>333 + 1 T</v>
      </c>
      <c r="C193" s="114">
        <f>'enter luc data here'!CC24</f>
        <v>89759</v>
      </c>
      <c r="D193" s="149">
        <f>'enter luc data here'!CD24</f>
        <v>92817</v>
      </c>
      <c r="E193" s="150">
        <f>'enter luc data here'!CE24</f>
        <v>110266</v>
      </c>
      <c r="F193" s="149">
        <f t="shared" si="64"/>
        <v>97614</v>
      </c>
      <c r="G193" s="150">
        <f t="shared" si="65"/>
        <v>6387.2964807759899</v>
      </c>
      <c r="H193" s="89">
        <f t="shared" si="50"/>
        <v>3.9579768939059883</v>
      </c>
      <c r="I193" s="89">
        <f t="shared" si="51"/>
        <v>4.0928212364406029</v>
      </c>
      <c r="J193" s="90">
        <f t="shared" si="52"/>
        <v>4.8622453479142784</v>
      </c>
      <c r="K193" s="155">
        <f t="shared" si="57"/>
        <v>4.3043478260869561</v>
      </c>
      <c r="L193" s="156">
        <f t="shared" si="58"/>
        <v>0.28165166596595781</v>
      </c>
      <c r="M193" s="41">
        <f t="shared" si="59"/>
        <v>0.69100342337578502</v>
      </c>
      <c r="N193" s="41">
        <f t="shared" si="60"/>
        <v>0.72250397448091386</v>
      </c>
      <c r="O193" s="42">
        <f t="shared" si="61"/>
        <v>0.90224665474036247</v>
      </c>
      <c r="P193" s="41">
        <f t="shared" si="62"/>
        <v>0.77191801753235367</v>
      </c>
      <c r="Q193" s="145">
        <f t="shared" si="63"/>
        <v>6.5795735518736173E-2</v>
      </c>
      <c r="R193" s="109">
        <f>'enter cell titer glow data here'!CC24</f>
        <v>3693000</v>
      </c>
      <c r="S193" s="58">
        <f>'enter cell titer glow data here'!CD24</f>
        <v>3922000</v>
      </c>
      <c r="T193" s="59">
        <f>'enter cell titer glow data here'!CE24</f>
        <v>4305000</v>
      </c>
      <c r="U193" s="71">
        <f t="shared" si="55"/>
        <v>3973333.3333333335</v>
      </c>
      <c r="V193" s="72">
        <f t="shared" si="56"/>
        <v>178523.88573459233</v>
      </c>
    </row>
    <row r="194" spans="1:22" x14ac:dyDescent="0.2">
      <c r="A194">
        <f>Setup!H67</f>
        <v>3000</v>
      </c>
      <c r="B194" t="str">
        <f>Setup!I67</f>
        <v>333 + 1 T</v>
      </c>
      <c r="C194" s="114">
        <f>'enter luc data here'!CC25</f>
        <v>83589</v>
      </c>
      <c r="D194" s="149">
        <f>'enter luc data here'!CD25</f>
        <v>94308</v>
      </c>
      <c r="E194" s="150">
        <f>'enter luc data here'!CE25</f>
        <v>113845</v>
      </c>
      <c r="F194" s="149">
        <f t="shared" si="64"/>
        <v>97247.333333333328</v>
      </c>
      <c r="G194" s="150">
        <f t="shared" si="65"/>
        <v>8856.9397335899648</v>
      </c>
      <c r="H194" s="89">
        <f t="shared" si="50"/>
        <v>3.6859070464767618</v>
      </c>
      <c r="I194" s="89">
        <f t="shared" si="51"/>
        <v>4.1585677749360617</v>
      </c>
      <c r="J194" s="90">
        <f t="shared" si="52"/>
        <v>5.0200634976629335</v>
      </c>
      <c r="K194" s="155">
        <f t="shared" si="57"/>
        <v>4.2881794396919188</v>
      </c>
      <c r="L194" s="156">
        <f t="shared" si="58"/>
        <v>0.39055206515521412</v>
      </c>
      <c r="M194" s="41">
        <f t="shared" si="59"/>
        <v>0.62744606552142101</v>
      </c>
      <c r="N194" s="41">
        <f t="shared" si="60"/>
        <v>0.73786281087651462</v>
      </c>
      <c r="O194" s="42">
        <f t="shared" si="61"/>
        <v>0.93911404270807219</v>
      </c>
      <c r="P194" s="41">
        <f t="shared" si="62"/>
        <v>0.76814097303533602</v>
      </c>
      <c r="Q194" s="145">
        <f t="shared" si="63"/>
        <v>9.1235605857748717E-2</v>
      </c>
      <c r="R194" s="109">
        <f>'enter cell titer glow data here'!CC25</f>
        <v>5591000</v>
      </c>
      <c r="S194" s="58">
        <f>'enter cell titer glow data here'!CD25</f>
        <v>4854000</v>
      </c>
      <c r="T194" s="59">
        <f>'enter cell titer glow data here'!CE25</f>
        <v>5406000</v>
      </c>
      <c r="U194" s="71">
        <f t="shared" si="55"/>
        <v>5283666.666666667</v>
      </c>
      <c r="V194" s="72">
        <f t="shared" si="56"/>
        <v>221371.7336166577</v>
      </c>
    </row>
    <row r="195" spans="1:22" s="76" customFormat="1" ht="16" thickBot="1" x14ac:dyDescent="0.25">
      <c r="A195" s="76">
        <f>Setup!H68</f>
        <v>10000</v>
      </c>
      <c r="B195" s="76" t="str">
        <f>Setup!I68</f>
        <v>333 + 1 T</v>
      </c>
      <c r="C195" s="116">
        <f>'enter luc data here'!CC26</f>
        <v>84955</v>
      </c>
      <c r="D195" s="151">
        <f>'enter luc data here'!CD26</f>
        <v>101216</v>
      </c>
      <c r="E195" s="152">
        <f>'enter luc data here'!CE26</f>
        <v>109677</v>
      </c>
      <c r="F195" s="151">
        <f t="shared" si="64"/>
        <v>98616</v>
      </c>
      <c r="G195" s="152">
        <f t="shared" si="65"/>
        <v>7254.0637116952139</v>
      </c>
      <c r="H195" s="91">
        <f t="shared" si="50"/>
        <v>3.7461416350648205</v>
      </c>
      <c r="I195" s="92">
        <f t="shared" si="51"/>
        <v>4.4631801746185733</v>
      </c>
      <c r="J195" s="93">
        <f t="shared" si="52"/>
        <v>4.8362730399506129</v>
      </c>
      <c r="K195" s="157">
        <f t="shared" si="57"/>
        <v>4.348531616544669</v>
      </c>
      <c r="L195" s="158">
        <f t="shared" si="58"/>
        <v>0.31987228643157345</v>
      </c>
      <c r="M195" s="77">
        <f t="shared" si="59"/>
        <v>0.6415172731112202</v>
      </c>
      <c r="N195" s="77">
        <f t="shared" si="60"/>
        <v>0.80902232920033101</v>
      </c>
      <c r="O195" s="78">
        <f t="shared" si="61"/>
        <v>0.89617934780742559</v>
      </c>
      <c r="P195" s="77">
        <f t="shared" si="62"/>
        <v>0.78223965003965901</v>
      </c>
      <c r="Q195" s="146">
        <f t="shared" si="63"/>
        <v>7.4724331154387133E-2</v>
      </c>
      <c r="R195" s="111">
        <f>'enter cell titer glow data here'!CC26</f>
        <v>3893000</v>
      </c>
      <c r="S195" s="79">
        <f>'enter cell titer glow data here'!CD26</f>
        <v>3920000</v>
      </c>
      <c r="T195" s="80">
        <f>'enter cell titer glow data here'!CE26</f>
        <v>3879000</v>
      </c>
      <c r="U195" s="81">
        <f t="shared" si="55"/>
        <v>3897333.3333333335</v>
      </c>
      <c r="V195" s="82">
        <f t="shared" si="56"/>
        <v>12032.363765186697</v>
      </c>
    </row>
    <row r="197" spans="1:22" s="126" customFormat="1" x14ac:dyDescent="0.2">
      <c r="A197" s="126">
        <f>A12</f>
        <v>1</v>
      </c>
      <c r="B197" s="126" t="str">
        <f t="shared" ref="B197:Q197" si="66">B12</f>
        <v>1 T</v>
      </c>
      <c r="C197" s="127">
        <f t="shared" si="66"/>
        <v>133798</v>
      </c>
      <c r="D197" s="127">
        <f t="shared" si="66"/>
        <v>114389</v>
      </c>
      <c r="E197" s="128">
        <f t="shared" si="66"/>
        <v>111080</v>
      </c>
      <c r="F197" s="129">
        <f t="shared" si="66"/>
        <v>119755.66666666667</v>
      </c>
      <c r="G197" s="128">
        <f t="shared" si="66"/>
        <v>7085.8477341184171</v>
      </c>
      <c r="H197" s="130">
        <f t="shared" si="66"/>
        <v>5.89990298968163</v>
      </c>
      <c r="I197" s="130">
        <f t="shared" si="66"/>
        <v>5.0440515036599347</v>
      </c>
      <c r="J197" s="131">
        <f t="shared" si="66"/>
        <v>4.8981391657112621</v>
      </c>
      <c r="K197" s="130">
        <f t="shared" si="66"/>
        <v>5.2806978863509419</v>
      </c>
      <c r="L197" s="131">
        <f t="shared" si="66"/>
        <v>0.3124547020953532</v>
      </c>
      <c r="M197" s="132">
        <f t="shared" si="66"/>
        <v>1.1446505032053373</v>
      </c>
      <c r="N197" s="132">
        <f t="shared" si="66"/>
        <v>0.94471780327092048</v>
      </c>
      <c r="O197" s="133">
        <f t="shared" si="66"/>
        <v>0.91063169352374207</v>
      </c>
      <c r="P197" s="132">
        <f t="shared" si="66"/>
        <v>1</v>
      </c>
      <c r="Q197" s="133">
        <f t="shared" si="66"/>
        <v>7.2991533247795129E-2</v>
      </c>
      <c r="R197" s="106"/>
      <c r="S197" s="106"/>
      <c r="T197" s="134"/>
      <c r="U197" s="135"/>
      <c r="V197" s="134"/>
    </row>
    <row r="198" spans="1:22" s="126" customFormat="1" x14ac:dyDescent="0.2">
      <c r="A198" s="126">
        <f>A195</f>
        <v>10000</v>
      </c>
      <c r="B198" s="126" t="str">
        <f>B197</f>
        <v>1 T</v>
      </c>
      <c r="C198" s="127">
        <f t="shared" ref="C198:Q198" si="67">C197</f>
        <v>133798</v>
      </c>
      <c r="D198" s="127">
        <f t="shared" si="67"/>
        <v>114389</v>
      </c>
      <c r="E198" s="128">
        <f t="shared" si="67"/>
        <v>111080</v>
      </c>
      <c r="F198" s="129">
        <f t="shared" si="67"/>
        <v>119755.66666666667</v>
      </c>
      <c r="G198" s="128">
        <f t="shared" si="67"/>
        <v>7085.8477341184171</v>
      </c>
      <c r="H198" s="130">
        <f t="shared" si="67"/>
        <v>5.89990298968163</v>
      </c>
      <c r="I198" s="130">
        <f t="shared" si="67"/>
        <v>5.0440515036599347</v>
      </c>
      <c r="J198" s="131">
        <f t="shared" si="67"/>
        <v>4.8981391657112621</v>
      </c>
      <c r="K198" s="130">
        <f t="shared" si="67"/>
        <v>5.2806978863509419</v>
      </c>
      <c r="L198" s="131">
        <f t="shared" si="67"/>
        <v>0.3124547020953532</v>
      </c>
      <c r="M198" s="132">
        <f t="shared" si="67"/>
        <v>1.1446505032053373</v>
      </c>
      <c r="N198" s="132">
        <f t="shared" si="67"/>
        <v>0.94471780327092048</v>
      </c>
      <c r="O198" s="133">
        <f t="shared" si="67"/>
        <v>0.91063169352374207</v>
      </c>
      <c r="P198" s="132">
        <f t="shared" si="67"/>
        <v>1</v>
      </c>
      <c r="Q198" s="133">
        <f t="shared" si="67"/>
        <v>7.2991533247795129E-2</v>
      </c>
      <c r="R198" s="106"/>
      <c r="S198" s="106"/>
      <c r="T198" s="134"/>
      <c r="U198" s="135"/>
      <c r="V198" s="134"/>
    </row>
  </sheetData>
  <mergeCells count="4">
    <mergeCell ref="H2:J2"/>
    <mergeCell ref="M2:O2"/>
    <mergeCell ref="C2:E2"/>
    <mergeCell ref="R2:T2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R14"/>
  <sheetViews>
    <sheetView view="pageLayout" topLeftCell="B1" zoomScale="60" zoomScaleNormal="150" zoomScalePageLayoutView="150" workbookViewId="0">
      <selection activeCell="AD80" sqref="AD80"/>
    </sheetView>
  </sheetViews>
  <sheetFormatPr baseColWidth="10" defaultColWidth="8.83203125" defaultRowHeight="15" x14ac:dyDescent="0.2"/>
  <sheetData>
    <row r="14" spans="18:18" x14ac:dyDescent="0.2">
      <c r="R14" s="13"/>
    </row>
  </sheetData>
  <phoneticPr fontId="8" type="noConversion"/>
  <printOptions horizontalCentered="1" verticalCentered="1"/>
  <pageMargins left="0.7" right="0.7" top="0.75" bottom="0.75" header="0.3" footer="0.3"/>
  <pageSetup scale="32" orientation="portrait" r:id="rId1"/>
  <headerFooter>
    <oddHeader>&amp;C&amp;F_x000D_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R14"/>
  <sheetViews>
    <sheetView view="pageLayout" zoomScale="70" zoomScaleNormal="80" zoomScalePageLayoutView="80" workbookViewId="0">
      <selection activeCell="AB16" sqref="AB16"/>
    </sheetView>
  </sheetViews>
  <sheetFormatPr baseColWidth="10" defaultColWidth="8.83203125" defaultRowHeight="15" x14ac:dyDescent="0.2"/>
  <sheetData>
    <row r="14" spans="18:18" x14ac:dyDescent="0.2">
      <c r="R14" s="13"/>
    </row>
  </sheetData>
  <phoneticPr fontId="8" type="noConversion"/>
  <printOptions horizontalCentered="1" verticalCentered="1"/>
  <pageMargins left="0.7" right="0.7" top="0.75" bottom="0.75" header="0.3" footer="0.3"/>
  <pageSetup scale="34" orientation="portrait" r:id="rId1"/>
  <headerFooter>
    <oddHeader>&amp;C&amp;F_x000D_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Setup</vt:lpstr>
      <vt:lpstr>enter luc data here</vt:lpstr>
      <vt:lpstr>enter cell titer glow data here</vt:lpstr>
      <vt:lpstr>Calculations</vt:lpstr>
      <vt:lpstr>Figures</vt:lpstr>
      <vt:lpstr>Individual Responses</vt:lpstr>
    </vt:vector>
  </TitlesOfParts>
  <Company>NIEHS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Katie Pelch</cp:lastModifiedBy>
  <cp:lastPrinted>2016-03-14T13:59:03Z</cp:lastPrinted>
  <dcterms:created xsi:type="dcterms:W3CDTF">2016-01-29T15:56:43Z</dcterms:created>
  <dcterms:modified xsi:type="dcterms:W3CDTF">2019-05-16T17:05:37Z</dcterms:modified>
</cp:coreProperties>
</file>